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W:\PASS\David\PROJECTS\Continue\SCH\AYSCH\"/>
    </mc:Choice>
  </mc:AlternateContent>
  <xr:revisionPtr revIDLastSave="0" documentId="13_ncr:1_{623EB643-1DFE-4A22-8682-71854F59DC9B}" xr6:coauthVersionLast="47" xr6:coauthVersionMax="47" xr10:uidLastSave="{00000000-0000-0000-0000-000000000000}"/>
  <bookViews>
    <workbookView xWindow="2730" yWindow="1035" windowWidth="25995" windowHeight="15165" tabRatio="943" xr2:uid="{00000000-000D-0000-FFFF-FFFF00000000}"/>
  </bookViews>
  <sheets>
    <sheet name="SCH" sheetId="3" r:id="rId1"/>
    <sheet name="SCH (2)" sheetId="4" r:id="rId2"/>
  </sheets>
  <definedNames>
    <definedName name="_xlnm.Print_Area" localSheetId="0">SCH!$A$1:$AH$48</definedName>
    <definedName name="_xlnm.Print_Area" localSheetId="1">'SCH (2)'!$A$1:$AH$38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8" i="4" l="1"/>
  <c r="AH29" i="4"/>
  <c r="AH17" i="4"/>
  <c r="AH11" i="4"/>
  <c r="AH46" i="3"/>
  <c r="AH40" i="3"/>
  <c r="AH34" i="3"/>
  <c r="AH28" i="3"/>
  <c r="AH23" i="3"/>
  <c r="AH17" i="3"/>
  <c r="AH11" i="3"/>
  <c r="AG29" i="4"/>
  <c r="AG38" i="4"/>
  <c r="AG17" i="4"/>
  <c r="AG11" i="4"/>
  <c r="AG46" i="3"/>
  <c r="AG40" i="3"/>
  <c r="AG34" i="3"/>
  <c r="AG28" i="3"/>
  <c r="AG23" i="3"/>
  <c r="AG17" i="3"/>
  <c r="AG11" i="3"/>
  <c r="AF37" i="4"/>
  <c r="AF36" i="4"/>
  <c r="AF35" i="4"/>
  <c r="AF34" i="4"/>
  <c r="AF23" i="4"/>
  <c r="AF17" i="4"/>
  <c r="AF11" i="4"/>
  <c r="AF46" i="3"/>
  <c r="AF40" i="3"/>
  <c r="AF34" i="3"/>
  <c r="AF28" i="3"/>
  <c r="AF23" i="3"/>
  <c r="AF17" i="3"/>
  <c r="AF11" i="3"/>
  <c r="AD38" i="4"/>
  <c r="AE38" i="4"/>
  <c r="AD23" i="4"/>
  <c r="AE23" i="4"/>
  <c r="AD17" i="4"/>
  <c r="AE17" i="4"/>
  <c r="AD11" i="4"/>
  <c r="AE11" i="4"/>
  <c r="AD46" i="3"/>
  <c r="AE46" i="3"/>
  <c r="AD40" i="3"/>
  <c r="AE40" i="3"/>
  <c r="AD34" i="3"/>
  <c r="AE34" i="3"/>
  <c r="AD28" i="3"/>
  <c r="AE28" i="3"/>
  <c r="AD23" i="3"/>
  <c r="AE23" i="3"/>
  <c r="AD17" i="3"/>
  <c r="AE17" i="3"/>
  <c r="AE11" i="3"/>
  <c r="AD11" i="3"/>
  <c r="AF38" i="4" l="1"/>
  <c r="AC38" i="4"/>
  <c r="AC23" i="4"/>
  <c r="AC17" i="4"/>
  <c r="AC11" i="4"/>
  <c r="AB34" i="4"/>
  <c r="AB35" i="4"/>
  <c r="AB37" i="4"/>
  <c r="AC46" i="3" l="1"/>
  <c r="AC40" i="3"/>
  <c r="AC34" i="3"/>
  <c r="AC28" i="3"/>
  <c r="AC23" i="3"/>
  <c r="AC17" i="3"/>
  <c r="AC11" i="3"/>
  <c r="AB21" i="3" l="1"/>
  <c r="AB36" i="4" s="1"/>
  <c r="AB23" i="4"/>
  <c r="AB11" i="4"/>
  <c r="AB17" i="4"/>
  <c r="AB11" i="3"/>
  <c r="AB17" i="3"/>
  <c r="AB28" i="3"/>
  <c r="AB34" i="3"/>
  <c r="AB40" i="3"/>
  <c r="AB46" i="3"/>
  <c r="AB23" i="3" l="1"/>
  <c r="AB38" i="4"/>
  <c r="AA23" i="3" l="1"/>
  <c r="AA36" i="4"/>
  <c r="AA35" i="4"/>
  <c r="AA34" i="4"/>
  <c r="AA37" i="4"/>
  <c r="X19" i="3"/>
  <c r="X21" i="3"/>
  <c r="W17" i="4"/>
  <c r="W21" i="3"/>
  <c r="W20" i="3"/>
  <c r="W19" i="3"/>
  <c r="V36" i="4"/>
  <c r="X17" i="4"/>
  <c r="V17" i="4"/>
  <c r="V34" i="4"/>
  <c r="U15" i="4"/>
  <c r="U17" i="4" s="1"/>
  <c r="AA38" i="4" l="1"/>
  <c r="R17" i="3"/>
  <c r="R34" i="4"/>
  <c r="S34" i="4"/>
  <c r="T34" i="4"/>
  <c r="U34" i="4"/>
  <c r="W34" i="4"/>
  <c r="X34" i="4"/>
  <c r="Y34" i="4"/>
  <c r="Z34" i="4"/>
  <c r="R35" i="4"/>
  <c r="S35" i="4"/>
  <c r="T35" i="4"/>
  <c r="U35" i="4"/>
  <c r="V35" i="4"/>
  <c r="W35" i="4"/>
  <c r="X35" i="4"/>
  <c r="Y35" i="4"/>
  <c r="Z35" i="4"/>
  <c r="R36" i="4"/>
  <c r="S36" i="4"/>
  <c r="T36" i="4"/>
  <c r="U36" i="4"/>
  <c r="W36" i="4"/>
  <c r="X36" i="4"/>
  <c r="Z36" i="4"/>
  <c r="R37" i="4"/>
  <c r="S37" i="4"/>
  <c r="T37" i="4"/>
  <c r="U37" i="4"/>
  <c r="V37" i="4"/>
  <c r="W37" i="4"/>
  <c r="X37" i="4"/>
  <c r="Y37" i="4"/>
  <c r="Z37" i="4"/>
  <c r="Q37" i="4"/>
  <c r="Q36" i="4"/>
  <c r="Q35" i="4"/>
  <c r="Q34" i="4"/>
  <c r="R34" i="3"/>
  <c r="S34" i="3"/>
  <c r="T34" i="3"/>
  <c r="U34" i="3"/>
  <c r="V34" i="3"/>
  <c r="W34" i="3"/>
  <c r="X34" i="3"/>
  <c r="Y34" i="3"/>
  <c r="Z34" i="3"/>
  <c r="AA34" i="3"/>
  <c r="Q34" i="3"/>
  <c r="Q38" i="4" l="1"/>
  <c r="V38" i="4"/>
  <c r="AA23" i="4" l="1"/>
  <c r="Z23" i="4"/>
  <c r="Y23" i="4"/>
  <c r="X23" i="4"/>
  <c r="W23" i="4"/>
  <c r="V23" i="4"/>
  <c r="U23" i="4"/>
  <c r="T23" i="4"/>
  <c r="S23" i="4"/>
  <c r="R23" i="4"/>
  <c r="Q23" i="4"/>
  <c r="AA17" i="4" l="1"/>
  <c r="AA11" i="4"/>
  <c r="AA46" i="3"/>
  <c r="AA40" i="3"/>
  <c r="AA28" i="3"/>
  <c r="AA17" i="3"/>
  <c r="AA11" i="3"/>
  <c r="Z11" i="4" l="1"/>
  <c r="Z17" i="4"/>
  <c r="Z11" i="3"/>
  <c r="Z17" i="3"/>
  <c r="Z23" i="3"/>
  <c r="Z28" i="3"/>
  <c r="Z40" i="3"/>
  <c r="Z46" i="3"/>
  <c r="Z38" i="4" l="1"/>
  <c r="Y21" i="3" l="1"/>
  <c r="Y36" i="4" s="1"/>
  <c r="Y11" i="4"/>
  <c r="Y17" i="4"/>
  <c r="Y11" i="3"/>
  <c r="Y17" i="3"/>
  <c r="Y28" i="3"/>
  <c r="Y40" i="3"/>
  <c r="Y46" i="3"/>
  <c r="Y23" i="3" l="1"/>
  <c r="Y38" i="4"/>
  <c r="X23" i="3" l="1"/>
  <c r="X11" i="3"/>
  <c r="X17" i="3"/>
  <c r="X28" i="3"/>
  <c r="X40" i="3"/>
  <c r="X46" i="3"/>
  <c r="X11" i="4"/>
  <c r="X38" i="4" l="1"/>
  <c r="W11" i="4" l="1"/>
  <c r="W11" i="3"/>
  <c r="W17" i="3"/>
  <c r="W23" i="3"/>
  <c r="W28" i="3"/>
  <c r="W40" i="3"/>
  <c r="W46" i="3"/>
  <c r="W38" i="4" l="1"/>
  <c r="V11" i="4" l="1"/>
  <c r="R23" i="3"/>
  <c r="V11" i="3" l="1"/>
  <c r="V17" i="3"/>
  <c r="V23" i="3"/>
  <c r="V28" i="3"/>
  <c r="V40" i="3"/>
  <c r="V46" i="3"/>
  <c r="T11" i="4"/>
  <c r="T17" i="4"/>
  <c r="U46" i="3"/>
  <c r="U40" i="3"/>
  <c r="U28" i="3"/>
  <c r="U23" i="3"/>
  <c r="U17" i="3"/>
  <c r="U11" i="3"/>
  <c r="T11" i="3"/>
  <c r="T17" i="3"/>
  <c r="T23" i="3"/>
  <c r="T28" i="3"/>
  <c r="T40" i="3"/>
  <c r="T46" i="3"/>
  <c r="S17" i="4"/>
  <c r="S11" i="4"/>
  <c r="S46" i="3"/>
  <c r="S40" i="3"/>
  <c r="S28" i="3"/>
  <c r="S23" i="3"/>
  <c r="S17" i="3"/>
  <c r="S11" i="3"/>
  <c r="P35" i="4"/>
  <c r="O35" i="4"/>
  <c r="U11" i="4"/>
  <c r="R11" i="3"/>
  <c r="R46" i="3"/>
  <c r="R17" i="4"/>
  <c r="R11" i="4"/>
  <c r="R40" i="3"/>
  <c r="R28" i="3"/>
  <c r="O37" i="4"/>
  <c r="P37" i="4"/>
  <c r="O34" i="4"/>
  <c r="O36" i="4"/>
  <c r="P36" i="4"/>
  <c r="P34" i="4"/>
  <c r="P17" i="4"/>
  <c r="P11" i="4"/>
  <c r="P46" i="3"/>
  <c r="P40" i="3"/>
  <c r="P34" i="3"/>
  <c r="P28" i="3"/>
  <c r="P23" i="3"/>
  <c r="P17" i="3"/>
  <c r="P11" i="3"/>
  <c r="O46" i="3"/>
  <c r="O40" i="3"/>
  <c r="O34" i="3"/>
  <c r="O28" i="3"/>
  <c r="O23" i="3"/>
  <c r="O17" i="3"/>
  <c r="O11" i="3"/>
  <c r="N46" i="3"/>
  <c r="N40" i="3"/>
  <c r="N34" i="3"/>
  <c r="N28" i="3"/>
  <c r="N23" i="3"/>
  <c r="N17" i="3"/>
  <c r="N11" i="3"/>
  <c r="M46" i="3"/>
  <c r="M40" i="3"/>
  <c r="M34" i="3"/>
  <c r="M28" i="3"/>
  <c r="M23" i="3"/>
  <c r="M17" i="3"/>
  <c r="M11" i="3"/>
  <c r="L46" i="3"/>
  <c r="L40" i="3"/>
  <c r="L34" i="3"/>
  <c r="L28" i="3"/>
  <c r="L23" i="3"/>
  <c r="L17" i="3"/>
  <c r="L11" i="3"/>
  <c r="K46" i="3"/>
  <c r="K40" i="3"/>
  <c r="K34" i="3"/>
  <c r="K28" i="3"/>
  <c r="K23" i="3"/>
  <c r="K17" i="3"/>
  <c r="K11" i="3"/>
  <c r="J46" i="3"/>
  <c r="J40" i="3"/>
  <c r="J34" i="3"/>
  <c r="J28" i="3"/>
  <c r="J23" i="3"/>
  <c r="J17" i="3"/>
  <c r="J11" i="3"/>
  <c r="I46" i="3"/>
  <c r="I40" i="3"/>
  <c r="I34" i="3"/>
  <c r="I28" i="3"/>
  <c r="I23" i="3"/>
  <c r="I17" i="3"/>
  <c r="I11" i="3"/>
  <c r="H46" i="3"/>
  <c r="H40" i="3"/>
  <c r="H34" i="3"/>
  <c r="H28" i="3"/>
  <c r="H23" i="3"/>
  <c r="H17" i="3"/>
  <c r="H11" i="3"/>
  <c r="G46" i="3"/>
  <c r="F46" i="3"/>
  <c r="E46" i="3"/>
  <c r="D46" i="3"/>
  <c r="C46" i="3"/>
  <c r="B46" i="3"/>
  <c r="G40" i="3"/>
  <c r="F40" i="3"/>
  <c r="E40" i="3"/>
  <c r="D40" i="3"/>
  <c r="C40" i="3"/>
  <c r="B40" i="3"/>
  <c r="G34" i="3"/>
  <c r="F34" i="3"/>
  <c r="E34" i="3"/>
  <c r="D34" i="3"/>
  <c r="C34" i="3"/>
  <c r="B34" i="3"/>
  <c r="G28" i="3"/>
  <c r="F28" i="3"/>
  <c r="E28" i="3"/>
  <c r="D28" i="3"/>
  <c r="C28" i="3"/>
  <c r="B28" i="3"/>
  <c r="G23" i="3"/>
  <c r="F23" i="3"/>
  <c r="E23" i="3"/>
  <c r="D23" i="3"/>
  <c r="C23" i="3"/>
  <c r="B23" i="3"/>
  <c r="G17" i="3"/>
  <c r="F17" i="3"/>
  <c r="E17" i="3"/>
  <c r="D17" i="3"/>
  <c r="C17" i="3"/>
  <c r="B17" i="3"/>
  <c r="G11" i="3"/>
  <c r="F11" i="3"/>
  <c r="E11" i="3"/>
  <c r="D11" i="3"/>
  <c r="C11" i="3"/>
  <c r="B11" i="3"/>
  <c r="L11" i="4"/>
  <c r="K11" i="4"/>
  <c r="O17" i="4"/>
  <c r="O11" i="4"/>
  <c r="N17" i="4"/>
  <c r="N11" i="4"/>
  <c r="M11" i="4"/>
  <c r="M17" i="4"/>
  <c r="L17" i="4"/>
  <c r="K17" i="4"/>
  <c r="J34" i="4"/>
  <c r="J38" i="4" s="1"/>
  <c r="J35" i="4"/>
  <c r="J36" i="4"/>
  <c r="J37" i="4"/>
  <c r="J17" i="4"/>
  <c r="J11" i="4"/>
  <c r="I34" i="4"/>
  <c r="I38" i="4" s="1"/>
  <c r="I35" i="4"/>
  <c r="I36" i="4"/>
  <c r="I37" i="4"/>
  <c r="I17" i="4"/>
  <c r="I11" i="4"/>
  <c r="H34" i="4"/>
  <c r="H38" i="4" s="1"/>
  <c r="H35" i="4"/>
  <c r="H36" i="4"/>
  <c r="H37" i="4"/>
  <c r="H17" i="4"/>
  <c r="H11" i="4"/>
  <c r="G34" i="4"/>
  <c r="G38" i="4" s="1"/>
  <c r="G35" i="4"/>
  <c r="G36" i="4"/>
  <c r="G37" i="4"/>
  <c r="F34" i="4"/>
  <c r="F38" i="4" s="1"/>
  <c r="F35" i="4"/>
  <c r="F36" i="4"/>
  <c r="F37" i="4"/>
  <c r="E34" i="4"/>
  <c r="E38" i="4" s="1"/>
  <c r="E35" i="4"/>
  <c r="E36" i="4"/>
  <c r="E37" i="4"/>
  <c r="D34" i="4"/>
  <c r="D38" i="4" s="1"/>
  <c r="D35" i="4"/>
  <c r="D36" i="4"/>
  <c r="D37" i="4"/>
  <c r="C34" i="4"/>
  <c r="C38" i="4" s="1"/>
  <c r="C35" i="4"/>
  <c r="C36" i="4"/>
  <c r="C37" i="4"/>
  <c r="B34" i="4"/>
  <c r="B38" i="4" s="1"/>
  <c r="B35" i="4"/>
  <c r="B36" i="4"/>
  <c r="B37" i="4"/>
  <c r="G17" i="4"/>
  <c r="F17" i="4"/>
  <c r="E17" i="4"/>
  <c r="D17" i="4"/>
  <c r="C17" i="4"/>
  <c r="B17" i="4"/>
  <c r="G11" i="4"/>
  <c r="F11" i="4"/>
  <c r="E11" i="4"/>
  <c r="D11" i="4"/>
  <c r="C11" i="4"/>
  <c r="B11" i="4"/>
  <c r="R38" i="4" l="1"/>
  <c r="P38" i="4"/>
  <c r="U38" i="4"/>
  <c r="T38" i="4"/>
  <c r="S38" i="4"/>
</calcChain>
</file>

<file path=xl/sharedStrings.xml><?xml version="1.0" encoding="utf-8"?>
<sst xmlns="http://schemas.openxmlformats.org/spreadsheetml/2006/main" count="97" uniqueCount="33">
  <si>
    <t>1991</t>
  </si>
  <si>
    <t>1992</t>
  </si>
  <si>
    <t>1993</t>
  </si>
  <si>
    <t>1994</t>
  </si>
  <si>
    <t>1995</t>
  </si>
  <si>
    <t>Veterinary Medicine</t>
  </si>
  <si>
    <t>Student Credit Hours Generated by College</t>
  </si>
  <si>
    <t>Fiscal Year (Summer, Fall, Spring)</t>
  </si>
  <si>
    <t>1996</t>
  </si>
  <si>
    <t>Agriculture</t>
  </si>
  <si>
    <t>Lower Division</t>
  </si>
  <si>
    <t>Upper Division</t>
  </si>
  <si>
    <t>Graduate 1</t>
  </si>
  <si>
    <t>Graduate 2</t>
  </si>
  <si>
    <t>Total</t>
  </si>
  <si>
    <t>Architecture</t>
  </si>
  <si>
    <t>Arts &amp; Sciences</t>
  </si>
  <si>
    <t>Business</t>
  </si>
  <si>
    <t>Education</t>
  </si>
  <si>
    <t>Engineering</t>
  </si>
  <si>
    <t>Technology</t>
  </si>
  <si>
    <t xml:space="preserve">  Graduate 2</t>
  </si>
  <si>
    <t>Total SCH</t>
  </si>
  <si>
    <t xml:space="preserve"> </t>
  </si>
  <si>
    <t>-</t>
  </si>
  <si>
    <t>Graduate  1</t>
  </si>
  <si>
    <t>Olathe</t>
  </si>
  <si>
    <t>Undergraduate Studies</t>
  </si>
  <si>
    <t>Research/Grad School</t>
  </si>
  <si>
    <t>Academic Year</t>
  </si>
  <si>
    <t>Health &amp; Human Sci</t>
  </si>
  <si>
    <t>Provost</t>
  </si>
  <si>
    <t>Leadership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</si>
</sst>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4" fillId="0" borderId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2" fillId="0" borderId="0"/>
    <xf numFmtId="0" fontId="1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34" applyNumberFormat="0" applyAlignment="0" applyProtection="0"/>
    <xf numFmtId="0" fontId="38" fillId="51" borderId="35" applyNumberFormat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36" applyNumberFormat="0" applyFill="0" applyAlignment="0" applyProtection="0"/>
    <xf numFmtId="0" fontId="42" fillId="0" borderId="37" applyNumberFormat="0" applyFill="0" applyAlignment="0" applyProtection="0"/>
    <xf numFmtId="0" fontId="43" fillId="0" borderId="38" applyNumberFormat="0" applyFill="0" applyAlignment="0" applyProtection="0"/>
    <xf numFmtId="0" fontId="43" fillId="0" borderId="0" applyNumberFormat="0" applyFill="0" applyBorder="0" applyAlignment="0" applyProtection="0"/>
    <xf numFmtId="0" fontId="44" fillId="53" borderId="34" applyNumberFormat="0" applyAlignment="0" applyProtection="0"/>
    <xf numFmtId="0" fontId="45" fillId="0" borderId="39" applyNumberFormat="0" applyFill="0" applyAlignment="0" applyProtection="0"/>
    <xf numFmtId="0" fontId="46" fillId="54" borderId="0" applyNumberFormat="0" applyBorder="0" applyAlignment="0" applyProtection="0"/>
    <xf numFmtId="0" fontId="34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55" borderId="40" applyNumberFormat="0" applyFont="0" applyAlignment="0" applyProtection="0"/>
    <xf numFmtId="0" fontId="47" fillId="50" borderId="41" applyNumberFormat="0" applyAlignment="0" applyProtection="0"/>
    <xf numFmtId="0" fontId="48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3" fontId="9" fillId="0" borderId="0" xfId="0" applyNumberFormat="1" applyFont="1"/>
    <xf numFmtId="3" fontId="9" fillId="0" borderId="12" xfId="0" applyNumberFormat="1" applyFont="1" applyBorder="1"/>
    <xf numFmtId="0" fontId="5" fillId="0" borderId="10" xfId="0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/>
    <xf numFmtId="3" fontId="10" fillId="0" borderId="12" xfId="0" applyNumberFormat="1" applyFont="1" applyBorder="1"/>
    <xf numFmtId="0" fontId="12" fillId="0" borderId="21" xfId="0" applyFont="1" applyBorder="1" applyAlignment="1">
      <alignment horizontal="center"/>
    </xf>
    <xf numFmtId="0" fontId="13" fillId="0" borderId="10" xfId="0" applyFont="1" applyBorder="1"/>
    <xf numFmtId="0" fontId="0" fillId="0" borderId="13" xfId="0" applyBorder="1"/>
    <xf numFmtId="0" fontId="0" fillId="0" borderId="12" xfId="0" applyBorder="1"/>
    <xf numFmtId="0" fontId="0" fillId="0" borderId="19" xfId="0" applyBorder="1"/>
    <xf numFmtId="3" fontId="5" fillId="0" borderId="22" xfId="0" applyNumberFormat="1" applyFont="1" applyBorder="1"/>
    <xf numFmtId="3" fontId="5" fillId="0" borderId="13" xfId="0" applyNumberFormat="1" applyFont="1" applyBorder="1"/>
    <xf numFmtId="3" fontId="5" fillId="0" borderId="19" xfId="0" applyNumberFormat="1" applyFont="1" applyBorder="1"/>
    <xf numFmtId="3" fontId="0" fillId="0" borderId="13" xfId="0" applyNumberFormat="1" applyBorder="1"/>
    <xf numFmtId="3" fontId="10" fillId="0" borderId="13" xfId="0" applyNumberFormat="1" applyFont="1" applyBorder="1"/>
    <xf numFmtId="0" fontId="9" fillId="0" borderId="10" xfId="0" applyFont="1" applyBorder="1" applyAlignment="1">
      <alignment horizontal="right"/>
    </xf>
    <xf numFmtId="3" fontId="9" fillId="0" borderId="13" xfId="0" applyNumberFormat="1" applyFont="1" applyBorder="1"/>
    <xf numFmtId="3" fontId="9" fillId="0" borderId="19" xfId="0" applyNumberFormat="1" applyFont="1" applyBorder="1"/>
    <xf numFmtId="3" fontId="9" fillId="0" borderId="23" xfId="0" applyNumberFormat="1" applyFont="1" applyBorder="1"/>
    <xf numFmtId="0" fontId="13" fillId="0" borderId="24" xfId="0" applyFon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0" fontId="7" fillId="0" borderId="24" xfId="0" applyFont="1" applyBorder="1"/>
    <xf numFmtId="0" fontId="7" fillId="0" borderId="10" xfId="0" applyFont="1" applyBorder="1" applyAlignment="1">
      <alignment horizontal="right"/>
    </xf>
    <xf numFmtId="3" fontId="7" fillId="0" borderId="12" xfId="0" applyNumberFormat="1" applyFont="1" applyBorder="1"/>
    <xf numFmtId="0" fontId="7" fillId="0" borderId="16" xfId="0" applyFont="1" applyBorder="1" applyAlignment="1">
      <alignment horizontal="right"/>
    </xf>
    <xf numFmtId="3" fontId="7" fillId="0" borderId="18" xfId="0" applyNumberFormat="1" applyFont="1" applyBorder="1"/>
    <xf numFmtId="0" fontId="0" fillId="0" borderId="15" xfId="0" applyBorder="1"/>
    <xf numFmtId="0" fontId="12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3" fontId="9" fillId="0" borderId="14" xfId="0" applyNumberFormat="1" applyFont="1" applyBorder="1"/>
    <xf numFmtId="3" fontId="9" fillId="0" borderId="18" xfId="0" applyNumberFormat="1" applyFont="1" applyBorder="1"/>
    <xf numFmtId="3" fontId="9" fillId="0" borderId="29" xfId="0" applyNumberFormat="1" applyFont="1" applyBorder="1"/>
    <xf numFmtId="3" fontId="0" fillId="0" borderId="0" xfId="0" applyNumberFormat="1"/>
    <xf numFmtId="3" fontId="0" fillId="0" borderId="12" xfId="0" applyNumberFormat="1" applyBorder="1"/>
    <xf numFmtId="0" fontId="0" fillId="0" borderId="28" xfId="0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0" fontId="0" fillId="0" borderId="20" xfId="0" applyBorder="1"/>
    <xf numFmtId="3" fontId="9" fillId="0" borderId="30" xfId="0" applyNumberFormat="1" applyFont="1" applyBorder="1"/>
    <xf numFmtId="0" fontId="0" fillId="0" borderId="26" xfId="0" applyBorder="1"/>
    <xf numFmtId="3" fontId="9" fillId="0" borderId="17" xfId="0" applyNumberFormat="1" applyFont="1" applyBorder="1"/>
    <xf numFmtId="0" fontId="9" fillId="0" borderId="11" xfId="0" applyFont="1" applyBorder="1"/>
    <xf numFmtId="0" fontId="9" fillId="0" borderId="33" xfId="0" applyFont="1" applyBorder="1"/>
    <xf numFmtId="3" fontId="0" fillId="0" borderId="19" xfId="0" applyNumberFormat="1" applyBorder="1"/>
    <xf numFmtId="3" fontId="7" fillId="0" borderId="19" xfId="0" applyNumberFormat="1" applyFont="1" applyBorder="1"/>
    <xf numFmtId="0" fontId="0" fillId="0" borderId="27" xfId="0" applyBorder="1"/>
    <xf numFmtId="3" fontId="7" fillId="0" borderId="29" xfId="0" applyNumberFormat="1" applyFont="1" applyBorder="1"/>
    <xf numFmtId="3" fontId="9" fillId="0" borderId="31" xfId="0" applyNumberFormat="1" applyFont="1" applyBorder="1"/>
    <xf numFmtId="3" fontId="7" fillId="0" borderId="17" xfId="0" applyNumberFormat="1" applyFont="1" applyBorder="1"/>
    <xf numFmtId="0" fontId="12" fillId="0" borderId="21" xfId="0" applyFont="1" applyBorder="1" applyAlignment="1">
      <alignment horizontal="centerContinuous"/>
    </xf>
    <xf numFmtId="3" fontId="0" fillId="0" borderId="12" xfId="0" applyNumberFormat="1" applyBorder="1" applyAlignment="1">
      <alignment horizontal="center"/>
    </xf>
    <xf numFmtId="3" fontId="7" fillId="0" borderId="26" xfId="0" applyNumberFormat="1" applyFont="1" applyBorder="1"/>
    <xf numFmtId="3" fontId="0" fillId="0" borderId="1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3" fontId="0" fillId="24" borderId="12" xfId="0" applyNumberFormat="1" applyFill="1" applyBorder="1"/>
    <xf numFmtId="0" fontId="3" fillId="0" borderId="10" xfId="0" applyFont="1" applyBorder="1" applyAlignment="1">
      <alignment horizontal="right"/>
    </xf>
    <xf numFmtId="3" fontId="3" fillId="0" borderId="12" xfId="0" applyNumberFormat="1" applyFont="1" applyBorder="1"/>
    <xf numFmtId="0" fontId="3" fillId="0" borderId="0" xfId="0" applyFont="1"/>
    <xf numFmtId="0" fontId="13" fillId="0" borderId="24" xfId="0" applyFont="1" applyBorder="1" applyAlignment="1">
      <alignment horizontal="left"/>
    </xf>
    <xf numFmtId="3" fontId="7" fillId="0" borderId="23" xfId="0" applyNumberFormat="1" applyFont="1" applyBorder="1"/>
    <xf numFmtId="3" fontId="7" fillId="0" borderId="25" xfId="0" applyNumberFormat="1" applyFont="1" applyBorder="1"/>
    <xf numFmtId="3" fontId="3" fillId="0" borderId="13" xfId="0" applyNumberFormat="1" applyFont="1" applyBorder="1"/>
    <xf numFmtId="3" fontId="0" fillId="24" borderId="0" xfId="0" applyNumberFormat="1" applyFill="1"/>
    <xf numFmtId="3" fontId="7" fillId="0" borderId="0" xfId="0" applyNumberFormat="1" applyFont="1"/>
    <xf numFmtId="3" fontId="7" fillId="24" borderId="44" xfId="0" applyNumberFormat="1" applyFont="1" applyFill="1" applyBorder="1"/>
    <xf numFmtId="0" fontId="13" fillId="0" borderId="43" xfId="0" applyFont="1" applyBorder="1" applyAlignment="1">
      <alignment horizontal="left"/>
    </xf>
    <xf numFmtId="3" fontId="3" fillId="24" borderId="12" xfId="0" applyNumberFormat="1" applyFont="1" applyFill="1" applyBorder="1"/>
    <xf numFmtId="3" fontId="7" fillId="0" borderId="44" xfId="0" applyNumberFormat="1" applyFont="1" applyBorder="1"/>
    <xf numFmtId="0" fontId="0" fillId="0" borderId="46" xfId="0" applyBorder="1"/>
    <xf numFmtId="0" fontId="12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Continuous"/>
    </xf>
    <xf numFmtId="0" fontId="12" fillId="0" borderId="48" xfId="0" applyFont="1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8" fillId="0" borderId="51" xfId="0" applyFont="1" applyBorder="1"/>
    <xf numFmtId="0" fontId="12" fillId="0" borderId="49" xfId="0" applyFont="1" applyBorder="1" applyAlignment="1">
      <alignment horizontal="center"/>
    </xf>
    <xf numFmtId="3" fontId="7" fillId="0" borderId="47" xfId="0" applyNumberFormat="1" applyFont="1" applyBorder="1"/>
    <xf numFmtId="0" fontId="12" fillId="0" borderId="5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0" borderId="33" xfId="0" applyFont="1" applyBorder="1" applyAlignment="1">
      <alignment horizontal="right"/>
    </xf>
    <xf numFmtId="3" fontId="7" fillId="24" borderId="30" xfId="0" applyNumberFormat="1" applyFont="1" applyFill="1" applyBorder="1"/>
    <xf numFmtId="3" fontId="7" fillId="0" borderId="14" xfId="0" applyNumberFormat="1" applyFont="1" applyBorder="1"/>
    <xf numFmtId="0" fontId="8" fillId="0" borderId="0" xfId="0" applyFont="1"/>
    <xf numFmtId="0" fontId="12" fillId="0" borderId="0" xfId="0" applyFont="1" applyAlignment="1">
      <alignment horizontal="center"/>
    </xf>
    <xf numFmtId="0" fontId="12" fillId="0" borderId="57" xfId="0" applyFont="1" applyBorder="1" applyAlignment="1">
      <alignment horizontal="center"/>
    </xf>
    <xf numFmtId="3" fontId="0" fillId="0" borderId="46" xfId="0" applyNumberFormat="1" applyBorder="1"/>
    <xf numFmtId="0" fontId="12" fillId="0" borderId="58" xfId="0" applyFont="1" applyBorder="1" applyAlignment="1">
      <alignment horizontal="center"/>
    </xf>
    <xf numFmtId="3" fontId="3" fillId="56" borderId="12" xfId="0" applyNumberFormat="1" applyFont="1" applyFill="1" applyBorder="1"/>
    <xf numFmtId="3" fontId="0" fillId="56" borderId="13" xfId="0" applyNumberFormat="1" applyFill="1" applyBorder="1"/>
    <xf numFmtId="3" fontId="0" fillId="56" borderId="46" xfId="0" applyNumberFormat="1" applyFill="1" applyBorder="1"/>
    <xf numFmtId="3" fontId="0" fillId="56" borderId="0" xfId="0" applyNumberFormat="1" applyFill="1"/>
    <xf numFmtId="3" fontId="7" fillId="0" borderId="13" xfId="0" applyNumberFormat="1" applyFont="1" applyBorder="1"/>
    <xf numFmtId="3" fontId="7" fillId="0" borderId="46" xfId="0" applyNumberFormat="1" applyFont="1" applyBorder="1"/>
    <xf numFmtId="3" fontId="0" fillId="56" borderId="12" xfId="0" applyNumberFormat="1" applyFill="1" applyBorder="1"/>
    <xf numFmtId="0" fontId="0" fillId="0" borderId="22" xfId="0" applyBorder="1"/>
    <xf numFmtId="3" fontId="7" fillId="0" borderId="45" xfId="0" applyNumberFormat="1" applyFont="1" applyBorder="1"/>
    <xf numFmtId="3" fontId="0" fillId="56" borderId="47" xfId="0" applyNumberFormat="1" applyFill="1" applyBorder="1"/>
    <xf numFmtId="3" fontId="7" fillId="56" borderId="12" xfId="0" applyNumberFormat="1" applyFont="1" applyFill="1" applyBorder="1"/>
    <xf numFmtId="3" fontId="7" fillId="56" borderId="13" xfId="0" applyNumberFormat="1" applyFont="1" applyFill="1" applyBorder="1"/>
    <xf numFmtId="3" fontId="7" fillId="56" borderId="30" xfId="0" applyNumberFormat="1" applyFont="1" applyFill="1" applyBorder="1"/>
    <xf numFmtId="3" fontId="7" fillId="56" borderId="23" xfId="0" applyNumberFormat="1" applyFont="1" applyFill="1" applyBorder="1"/>
    <xf numFmtId="0" fontId="0" fillId="0" borderId="0" xfId="0" applyAlignment="1">
      <alignment wrapText="1"/>
    </xf>
    <xf numFmtId="0" fontId="6" fillId="0" borderId="54" xfId="0" applyFont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8" fillId="0" borderId="48" xfId="0" applyFont="1" applyBorder="1" applyAlignment="1">
      <alignment horizontal="center"/>
    </xf>
    <xf numFmtId="0" fontId="8" fillId="0" borderId="48" xfId="0" applyFont="1" applyBorder="1"/>
    <xf numFmtId="0" fontId="8" fillId="0" borderId="50" xfId="0" applyFont="1" applyBorder="1"/>
    <xf numFmtId="0" fontId="12" fillId="0" borderId="59" xfId="0" applyFont="1" applyFill="1" applyBorder="1" applyAlignment="1">
      <alignment horizontal="center"/>
    </xf>
    <xf numFmtId="0" fontId="0" fillId="0" borderId="59" xfId="0" applyBorder="1"/>
    <xf numFmtId="0" fontId="0" fillId="0" borderId="25" xfId="0" applyBorder="1"/>
    <xf numFmtId="0" fontId="0" fillId="56" borderId="13" xfId="0" applyFill="1" applyBorder="1"/>
    <xf numFmtId="0" fontId="0" fillId="56" borderId="23" xfId="0" applyFill="1" applyBorder="1"/>
    <xf numFmtId="3" fontId="0" fillId="56" borderId="23" xfId="0" applyNumberFormat="1" applyFill="1" applyBorder="1"/>
    <xf numFmtId="3" fontId="0" fillId="0" borderId="46" xfId="0" applyNumberFormat="1" applyFill="1" applyBorder="1"/>
    <xf numFmtId="0" fontId="12" fillId="0" borderId="53" xfId="0" applyFont="1" applyFill="1" applyBorder="1" applyAlignment="1">
      <alignment horizontal="center"/>
    </xf>
  </cellXfs>
  <cellStyles count="100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Date" xfId="28" xr:uid="{00000000-0005-0000-0000-000036000000}"/>
    <cellStyle name="Explanatory Text" xfId="29" builtinId="53" customBuiltin="1"/>
    <cellStyle name="Explanatory Text 2" xfId="77" xr:uid="{00000000-0005-0000-0000-000038000000}"/>
    <cellStyle name="Fixed" xfId="30" xr:uid="{00000000-0005-0000-0000-000039000000}"/>
    <cellStyle name="Good" xfId="31" builtinId="26" customBuiltin="1"/>
    <cellStyle name="Good 2" xfId="78" xr:uid="{00000000-0005-0000-0000-00003B000000}"/>
    <cellStyle name="Heading 1" xfId="32" builtinId="16" customBuiltin="1"/>
    <cellStyle name="Heading 1 2" xfId="79" xr:uid="{00000000-0005-0000-0000-00003D000000}"/>
    <cellStyle name="Heading 2" xfId="33" builtinId="17" customBuiltin="1"/>
    <cellStyle name="Heading 2 2" xfId="80" xr:uid="{00000000-0005-0000-0000-00003F000000}"/>
    <cellStyle name="Heading 3" xfId="34" builtinId="18" customBuiltin="1"/>
    <cellStyle name="Heading 3 2" xfId="81" xr:uid="{00000000-0005-0000-0000-000041000000}"/>
    <cellStyle name="Heading 4" xfId="35" builtinId="19" customBuiltin="1"/>
    <cellStyle name="Heading 4 2" xfId="82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3" xr:uid="{00000000-0005-0000-0000-000047000000}"/>
    <cellStyle name="Linked Cell" xfId="39" builtinId="24" customBuiltin="1"/>
    <cellStyle name="Linked Cell 2" xfId="84" xr:uid="{00000000-0005-0000-0000-000049000000}"/>
    <cellStyle name="Neutral" xfId="40" builtinId="28" customBuiltin="1"/>
    <cellStyle name="Neutral 2" xfId="85" xr:uid="{00000000-0005-0000-0000-00004B000000}"/>
    <cellStyle name="Normal" xfId="0" builtinId="0"/>
    <cellStyle name="Normal 10" xfId="99" xr:uid="{00000000-0005-0000-0000-00004D000000}"/>
    <cellStyle name="Normal 2" xfId="41" xr:uid="{00000000-0005-0000-0000-00004E000000}"/>
    <cellStyle name="Normal 2 2" xfId="48" xr:uid="{00000000-0005-0000-0000-00004F000000}"/>
    <cellStyle name="Normal 2 2 2" xfId="87" xr:uid="{00000000-0005-0000-0000-000050000000}"/>
    <cellStyle name="Normal 2 3" xfId="86" xr:uid="{00000000-0005-0000-0000-000051000000}"/>
    <cellStyle name="Normal 3" xfId="47" xr:uid="{00000000-0005-0000-0000-000052000000}"/>
    <cellStyle name="Normal 3 2" xfId="88" xr:uid="{00000000-0005-0000-0000-000053000000}"/>
    <cellStyle name="Normal 4" xfId="89" xr:uid="{00000000-0005-0000-0000-000054000000}"/>
    <cellStyle name="Normal 5" xfId="90" xr:uid="{00000000-0005-0000-0000-000055000000}"/>
    <cellStyle name="Normal 6" xfId="91" xr:uid="{00000000-0005-0000-0000-000056000000}"/>
    <cellStyle name="Normal 7" xfId="92" xr:uid="{00000000-0005-0000-0000-000057000000}"/>
    <cellStyle name="Normal 8" xfId="93" xr:uid="{00000000-0005-0000-0000-000058000000}"/>
    <cellStyle name="Normal 9" xfId="49" xr:uid="{00000000-0005-0000-0000-000059000000}"/>
    <cellStyle name="Note" xfId="42" builtinId="10" customBuiltin="1"/>
    <cellStyle name="Note 2" xfId="94" xr:uid="{00000000-0005-0000-0000-00005B000000}"/>
    <cellStyle name="Output" xfId="43" builtinId="21" customBuiltin="1"/>
    <cellStyle name="Output 2" xfId="95" xr:uid="{00000000-0005-0000-0000-00005D000000}"/>
    <cellStyle name="Title" xfId="44" builtinId="15" customBuiltin="1"/>
    <cellStyle name="Title 2" xfId="96" xr:uid="{00000000-0005-0000-0000-00005F000000}"/>
    <cellStyle name="Total" xfId="45" builtinId="25" customBuiltin="1"/>
    <cellStyle name="Total 2" xfId="97" xr:uid="{00000000-0005-0000-0000-000061000000}"/>
    <cellStyle name="Warning Text" xfId="46" builtinId="11" customBuiltin="1"/>
    <cellStyle name="Warning Text 2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52"/>
  </sheetPr>
  <dimension ref="A1:AJ47"/>
  <sheetViews>
    <sheetView tabSelected="1" view="pageBreakPreview" zoomScaleNormal="100" zoomScaleSheetLayoutView="100" workbookViewId="0"/>
  </sheetViews>
  <sheetFormatPr defaultRowHeight="12.75" x14ac:dyDescent="0.2"/>
  <cols>
    <col min="1" max="1" width="19.85546875" customWidth="1"/>
    <col min="2" max="10" width="7.5703125" hidden="1" customWidth="1"/>
    <col min="11" max="11" width="9.140625" hidden="1" customWidth="1"/>
    <col min="12" max="12" width="11.5703125" hidden="1" customWidth="1"/>
    <col min="13" max="29" width="11" hidden="1" customWidth="1"/>
    <col min="30" max="36" width="11" customWidth="1"/>
  </cols>
  <sheetData>
    <row r="1" spans="1:36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6" ht="13.5" thickBo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36" ht="18.75" thickTop="1" x14ac:dyDescent="0.25">
      <c r="A3" s="113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6" ht="22.5" customHeight="1" x14ac:dyDescent="0.25">
      <c r="A4" s="8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 t="s">
        <v>7</v>
      </c>
      <c r="S4" s="83"/>
      <c r="T4" s="83"/>
      <c r="U4" s="83"/>
      <c r="V4" s="84"/>
      <c r="W4" s="84"/>
      <c r="X4" s="84"/>
      <c r="Y4" s="84"/>
      <c r="Z4" s="84"/>
      <c r="AA4" s="116" t="s">
        <v>29</v>
      </c>
      <c r="AB4" s="117"/>
      <c r="AC4" s="117"/>
      <c r="AD4" s="117"/>
      <c r="AE4" s="117"/>
      <c r="AF4" s="117"/>
      <c r="AG4" s="117"/>
      <c r="AH4" s="118"/>
      <c r="AI4" s="93"/>
      <c r="AJ4" s="93"/>
    </row>
    <row r="5" spans="1:36" ht="15" x14ac:dyDescent="0.25">
      <c r="A5" s="52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8</v>
      </c>
      <c r="H5" s="7">
        <v>1997</v>
      </c>
      <c r="I5" s="7">
        <v>1998</v>
      </c>
      <c r="J5" s="7">
        <v>1999</v>
      </c>
      <c r="K5" s="7">
        <v>2000</v>
      </c>
      <c r="L5" s="7">
        <v>2001</v>
      </c>
      <c r="M5" s="7">
        <v>2002</v>
      </c>
      <c r="N5" s="7">
        <v>2003</v>
      </c>
      <c r="O5" s="7">
        <v>2004</v>
      </c>
      <c r="P5" s="60">
        <v>2005</v>
      </c>
      <c r="Q5" s="60">
        <v>2006</v>
      </c>
      <c r="R5" s="60">
        <v>2007</v>
      </c>
      <c r="S5" s="7">
        <v>2008</v>
      </c>
      <c r="T5" s="7">
        <v>2009</v>
      </c>
      <c r="U5" s="7">
        <v>2010</v>
      </c>
      <c r="V5" s="7">
        <v>2011</v>
      </c>
      <c r="W5" s="7">
        <v>2012</v>
      </c>
      <c r="X5" s="7">
        <v>2013</v>
      </c>
      <c r="Y5" s="7">
        <v>2014</v>
      </c>
      <c r="Z5" s="7">
        <v>2015</v>
      </c>
      <c r="AA5" s="7">
        <v>2016</v>
      </c>
      <c r="AB5" s="7">
        <v>2017</v>
      </c>
      <c r="AC5" s="7">
        <v>2018</v>
      </c>
      <c r="AD5" s="86">
        <v>2019</v>
      </c>
      <c r="AE5" s="95">
        <v>2020</v>
      </c>
      <c r="AF5" s="95">
        <v>2021</v>
      </c>
      <c r="AG5" s="95">
        <v>2022</v>
      </c>
      <c r="AH5" s="119">
        <v>2023</v>
      </c>
      <c r="AI5" s="94"/>
      <c r="AJ5" s="94"/>
    </row>
    <row r="6" spans="1:36" x14ac:dyDescent="0.2">
      <c r="A6" s="8" t="s">
        <v>9</v>
      </c>
      <c r="B6" s="9"/>
      <c r="C6" s="9"/>
      <c r="D6" s="10"/>
      <c r="E6" s="11"/>
      <c r="F6" s="11"/>
      <c r="G6" s="11"/>
      <c r="H6" s="10"/>
      <c r="J6" s="9"/>
      <c r="K6" s="12"/>
      <c r="L6" s="9"/>
      <c r="M6" s="9"/>
      <c r="N6" s="9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10"/>
      <c r="AE6" s="9"/>
      <c r="AF6" s="105"/>
      <c r="AG6" s="9"/>
      <c r="AH6" s="120"/>
    </row>
    <row r="7" spans="1:36" x14ac:dyDescent="0.2">
      <c r="A7" s="3" t="s">
        <v>10</v>
      </c>
      <c r="B7" s="13">
        <v>4278</v>
      </c>
      <c r="C7" s="13">
        <v>4633</v>
      </c>
      <c r="D7" s="5">
        <v>5059</v>
      </c>
      <c r="E7" s="14">
        <v>4943</v>
      </c>
      <c r="F7" s="14">
        <v>5407</v>
      </c>
      <c r="G7" s="14">
        <v>6011</v>
      </c>
      <c r="H7" s="14">
        <v>5962</v>
      </c>
      <c r="I7" s="4">
        <v>6146</v>
      </c>
      <c r="J7" s="13">
        <v>6254</v>
      </c>
      <c r="K7" s="13">
        <v>6239</v>
      </c>
      <c r="L7" s="15">
        <v>5819</v>
      </c>
      <c r="M7" s="15">
        <v>6058</v>
      </c>
      <c r="N7" s="15">
        <v>6171</v>
      </c>
      <c r="O7" s="43">
        <v>5885</v>
      </c>
      <c r="P7" s="43">
        <v>6720</v>
      </c>
      <c r="Q7" s="43">
        <v>7163</v>
      </c>
      <c r="R7" s="43">
        <v>7505</v>
      </c>
      <c r="S7" s="43">
        <v>7707</v>
      </c>
      <c r="T7" s="43">
        <v>8029</v>
      </c>
      <c r="U7" s="43">
        <v>8397</v>
      </c>
      <c r="V7" s="43">
        <v>9563</v>
      </c>
      <c r="W7" s="43">
        <v>10218</v>
      </c>
      <c r="X7" s="43">
        <v>10167</v>
      </c>
      <c r="Y7" s="43">
        <v>10281</v>
      </c>
      <c r="Z7" s="43">
        <v>10389</v>
      </c>
      <c r="AA7" s="43">
        <v>10788</v>
      </c>
      <c r="AB7" s="43">
        <v>10309</v>
      </c>
      <c r="AC7" s="43">
        <v>9395</v>
      </c>
      <c r="AD7" s="42">
        <v>9100</v>
      </c>
      <c r="AE7" s="15">
        <v>8028</v>
      </c>
      <c r="AF7" s="15">
        <v>7284</v>
      </c>
      <c r="AG7" s="15">
        <v>7527</v>
      </c>
      <c r="AH7" s="96">
        <v>7164</v>
      </c>
    </row>
    <row r="8" spans="1:36" x14ac:dyDescent="0.2">
      <c r="A8" s="3" t="s">
        <v>11</v>
      </c>
      <c r="B8" s="13">
        <v>17043</v>
      </c>
      <c r="C8" s="13">
        <v>18775</v>
      </c>
      <c r="D8" s="5">
        <v>20841</v>
      </c>
      <c r="E8" s="14">
        <v>22593</v>
      </c>
      <c r="F8" s="14">
        <v>21417</v>
      </c>
      <c r="G8" s="14">
        <v>22443</v>
      </c>
      <c r="H8" s="14">
        <v>22288</v>
      </c>
      <c r="I8" s="4">
        <v>24254</v>
      </c>
      <c r="J8" s="13">
        <v>23335</v>
      </c>
      <c r="K8" s="13">
        <v>23146</v>
      </c>
      <c r="L8" s="15">
        <v>23084</v>
      </c>
      <c r="M8" s="15">
        <v>22057</v>
      </c>
      <c r="N8" s="15">
        <v>21210</v>
      </c>
      <c r="O8" s="43">
        <v>21170</v>
      </c>
      <c r="P8" s="43">
        <v>21288</v>
      </c>
      <c r="Q8" s="43">
        <v>22153</v>
      </c>
      <c r="R8" s="43">
        <v>22582</v>
      </c>
      <c r="S8" s="43">
        <v>22737</v>
      </c>
      <c r="T8" s="43">
        <v>21916</v>
      </c>
      <c r="U8" s="43">
        <v>23162</v>
      </c>
      <c r="V8" s="43">
        <v>24108</v>
      </c>
      <c r="W8" s="43">
        <v>26343</v>
      </c>
      <c r="X8" s="43">
        <v>28092</v>
      </c>
      <c r="Y8" s="43">
        <v>29255</v>
      </c>
      <c r="Z8" s="43">
        <v>31176</v>
      </c>
      <c r="AA8" s="43">
        <v>30585</v>
      </c>
      <c r="AB8" s="43">
        <v>31034</v>
      </c>
      <c r="AC8" s="43">
        <v>30136</v>
      </c>
      <c r="AD8" s="42">
        <v>29353</v>
      </c>
      <c r="AE8" s="15">
        <v>28241</v>
      </c>
      <c r="AF8" s="15">
        <v>26040</v>
      </c>
      <c r="AG8" s="15">
        <v>25846</v>
      </c>
      <c r="AH8" s="96">
        <v>24196</v>
      </c>
    </row>
    <row r="9" spans="1:36" x14ac:dyDescent="0.2">
      <c r="A9" s="3" t="s">
        <v>12</v>
      </c>
      <c r="B9" s="13">
        <v>3002</v>
      </c>
      <c r="C9" s="13">
        <v>3081</v>
      </c>
      <c r="D9" s="5">
        <v>3308</v>
      </c>
      <c r="E9" s="14">
        <v>3366</v>
      </c>
      <c r="F9" s="14">
        <v>2982</v>
      </c>
      <c r="G9" s="14">
        <v>2802</v>
      </c>
      <c r="H9" s="14">
        <v>2559</v>
      </c>
      <c r="I9" s="4">
        <v>2735</v>
      </c>
      <c r="J9" s="13">
        <v>2791</v>
      </c>
      <c r="K9" s="13">
        <v>2585</v>
      </c>
      <c r="L9" s="15">
        <v>2666</v>
      </c>
      <c r="M9" s="15">
        <v>2556</v>
      </c>
      <c r="N9" s="15">
        <v>2658</v>
      </c>
      <c r="O9" s="43">
        <v>2262</v>
      </c>
      <c r="P9" s="43">
        <v>2511</v>
      </c>
      <c r="Q9" s="43">
        <v>2720</v>
      </c>
      <c r="R9" s="43">
        <v>2989</v>
      </c>
      <c r="S9" s="43">
        <v>3277</v>
      </c>
      <c r="T9" s="43">
        <v>3586</v>
      </c>
      <c r="U9" s="43">
        <v>3821</v>
      </c>
      <c r="V9" s="43">
        <v>3854</v>
      </c>
      <c r="W9" s="43">
        <v>4038</v>
      </c>
      <c r="X9" s="43">
        <v>4071</v>
      </c>
      <c r="Y9" s="43">
        <v>4623</v>
      </c>
      <c r="Z9" s="43">
        <v>4720</v>
      </c>
      <c r="AA9" s="43">
        <v>4469</v>
      </c>
      <c r="AB9" s="43">
        <v>4459</v>
      </c>
      <c r="AC9" s="43">
        <v>4033</v>
      </c>
      <c r="AD9" s="42">
        <v>4346</v>
      </c>
      <c r="AE9" s="15">
        <v>3786</v>
      </c>
      <c r="AF9" s="15">
        <v>3895</v>
      </c>
      <c r="AG9" s="15">
        <v>3929</v>
      </c>
      <c r="AH9" s="96">
        <v>4221</v>
      </c>
    </row>
    <row r="10" spans="1:36" x14ac:dyDescent="0.2">
      <c r="A10" s="3" t="s">
        <v>13</v>
      </c>
      <c r="B10" s="13">
        <v>2457</v>
      </c>
      <c r="C10" s="13">
        <v>2437</v>
      </c>
      <c r="D10" s="5">
        <v>2330</v>
      </c>
      <c r="E10" s="14">
        <v>2753</v>
      </c>
      <c r="F10" s="14">
        <v>2696</v>
      </c>
      <c r="G10" s="14">
        <v>2464</v>
      </c>
      <c r="H10" s="14">
        <v>1876</v>
      </c>
      <c r="I10" s="4">
        <v>1948</v>
      </c>
      <c r="J10" s="13">
        <v>1969</v>
      </c>
      <c r="K10" s="16">
        <v>2429</v>
      </c>
      <c r="L10" s="15">
        <v>2153</v>
      </c>
      <c r="M10" s="15">
        <v>2199</v>
      </c>
      <c r="N10" s="15">
        <v>2140</v>
      </c>
      <c r="O10" s="43">
        <v>2469</v>
      </c>
      <c r="P10" s="43">
        <v>2051</v>
      </c>
      <c r="Q10" s="43">
        <v>1771</v>
      </c>
      <c r="R10" s="43">
        <v>1609</v>
      </c>
      <c r="S10" s="43">
        <v>1539</v>
      </c>
      <c r="T10" s="43">
        <v>1349</v>
      </c>
      <c r="U10" s="43">
        <v>1754</v>
      </c>
      <c r="V10" s="43">
        <v>1745</v>
      </c>
      <c r="W10" s="43">
        <v>1853</v>
      </c>
      <c r="X10" s="43">
        <v>1872</v>
      </c>
      <c r="Y10" s="43">
        <v>2053</v>
      </c>
      <c r="Z10" s="43">
        <v>2221</v>
      </c>
      <c r="AA10" s="43">
        <v>2193</v>
      </c>
      <c r="AB10" s="63">
        <v>2024</v>
      </c>
      <c r="AC10" s="43">
        <v>2231</v>
      </c>
      <c r="AD10" s="42">
        <v>2214</v>
      </c>
      <c r="AE10" s="15">
        <v>2174</v>
      </c>
      <c r="AF10" s="15">
        <v>1771</v>
      </c>
      <c r="AG10" s="15">
        <v>1889</v>
      </c>
      <c r="AH10" s="96">
        <v>1967</v>
      </c>
    </row>
    <row r="11" spans="1:36" ht="13.5" thickBot="1" x14ac:dyDescent="0.25">
      <c r="A11" s="17" t="s">
        <v>14</v>
      </c>
      <c r="B11" s="18">
        <f t="shared" ref="B11:O11" si="0">SUM(B7:B10)</f>
        <v>26780</v>
      </c>
      <c r="C11" s="18">
        <f t="shared" si="0"/>
        <v>28926</v>
      </c>
      <c r="D11" s="2">
        <f t="shared" si="0"/>
        <v>31538</v>
      </c>
      <c r="E11" s="19">
        <f t="shared" si="0"/>
        <v>33655</v>
      </c>
      <c r="F11" s="19">
        <f t="shared" si="0"/>
        <v>32502</v>
      </c>
      <c r="G11" s="19">
        <f t="shared" si="0"/>
        <v>33720</v>
      </c>
      <c r="H11" s="19">
        <f t="shared" si="0"/>
        <v>32685</v>
      </c>
      <c r="I11" s="1">
        <f t="shared" si="0"/>
        <v>35083</v>
      </c>
      <c r="J11" s="18">
        <f t="shared" si="0"/>
        <v>34349</v>
      </c>
      <c r="K11" s="20">
        <f t="shared" si="0"/>
        <v>34399</v>
      </c>
      <c r="L11" s="20">
        <f t="shared" si="0"/>
        <v>33722</v>
      </c>
      <c r="M11" s="20">
        <f t="shared" si="0"/>
        <v>32870</v>
      </c>
      <c r="N11" s="20">
        <f t="shared" si="0"/>
        <v>32179</v>
      </c>
      <c r="O11" s="49">
        <f t="shared" si="0"/>
        <v>31786</v>
      </c>
      <c r="P11" s="45">
        <f>SUM(P7:P10)</f>
        <v>32570</v>
      </c>
      <c r="Q11" s="45">
        <v>33807</v>
      </c>
      <c r="R11" s="45">
        <f t="shared" ref="R11:W11" si="1">SUM(R7:R10)</f>
        <v>34685</v>
      </c>
      <c r="S11" s="45">
        <f t="shared" si="1"/>
        <v>35260</v>
      </c>
      <c r="T11" s="45">
        <f t="shared" si="1"/>
        <v>34880</v>
      </c>
      <c r="U11" s="45">
        <f t="shared" si="1"/>
        <v>37134</v>
      </c>
      <c r="V11" s="45">
        <f t="shared" si="1"/>
        <v>39270</v>
      </c>
      <c r="W11" s="45">
        <f t="shared" si="1"/>
        <v>42452</v>
      </c>
      <c r="X11" s="45">
        <f t="shared" ref="X11:Y11" si="2">SUM(X7:X10)</f>
        <v>44202</v>
      </c>
      <c r="Y11" s="45">
        <f t="shared" si="2"/>
        <v>46212</v>
      </c>
      <c r="Z11" s="45">
        <f t="shared" ref="Z11:AA11" si="3">SUM(Z7:Z10)</f>
        <v>48506</v>
      </c>
      <c r="AA11" s="45">
        <f t="shared" si="3"/>
        <v>48035</v>
      </c>
      <c r="AB11" s="45">
        <f t="shared" ref="AB11:AD11" si="4">SUM(AB7:AB10)</f>
        <v>47826</v>
      </c>
      <c r="AC11" s="45">
        <f t="shared" si="4"/>
        <v>45795</v>
      </c>
      <c r="AD11" s="71">
        <f t="shared" si="4"/>
        <v>45013</v>
      </c>
      <c r="AE11" s="71">
        <f>SUM(AE7:AE10)</f>
        <v>42229</v>
      </c>
      <c r="AF11" s="71">
        <f>SUM(AF7:AF10)</f>
        <v>38990</v>
      </c>
      <c r="AG11" s="71">
        <f>SUM(AG7:AG10)</f>
        <v>39191</v>
      </c>
      <c r="AH11" s="87">
        <f>SUM(AH7:AH10)</f>
        <v>37548</v>
      </c>
      <c r="AI11" s="75"/>
      <c r="AJ11" s="75"/>
    </row>
    <row r="12" spans="1:36" x14ac:dyDescent="0.2">
      <c r="A12" s="21" t="s">
        <v>15</v>
      </c>
      <c r="B12" s="22"/>
      <c r="C12" s="22"/>
      <c r="D12" s="23"/>
      <c r="E12" s="24"/>
      <c r="F12" s="24"/>
      <c r="G12" s="24"/>
      <c r="H12" s="24"/>
      <c r="I12" s="25"/>
      <c r="J12" s="22"/>
      <c r="K12" s="13"/>
      <c r="L12" s="15"/>
      <c r="M12" s="15"/>
      <c r="N12" s="15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15"/>
      <c r="AE12" s="15"/>
      <c r="AF12" s="15"/>
      <c r="AG12" s="15"/>
      <c r="AH12" s="96"/>
    </row>
    <row r="13" spans="1:36" x14ac:dyDescent="0.2">
      <c r="A13" s="3" t="s">
        <v>10</v>
      </c>
      <c r="B13" s="13">
        <v>6716</v>
      </c>
      <c r="C13" s="13">
        <v>5886</v>
      </c>
      <c r="D13" s="5">
        <v>5733</v>
      </c>
      <c r="E13" s="14">
        <v>4190</v>
      </c>
      <c r="F13" s="14">
        <v>4882</v>
      </c>
      <c r="G13" s="14">
        <v>4779</v>
      </c>
      <c r="H13" s="14">
        <v>4262</v>
      </c>
      <c r="I13" s="4">
        <v>4818</v>
      </c>
      <c r="J13" s="13">
        <v>4364</v>
      </c>
      <c r="K13" s="13">
        <v>4274</v>
      </c>
      <c r="L13" s="15">
        <v>4485</v>
      </c>
      <c r="M13" s="15">
        <v>4402</v>
      </c>
      <c r="N13" s="15">
        <v>5018</v>
      </c>
      <c r="O13" s="43">
        <v>3992</v>
      </c>
      <c r="P13" s="43">
        <v>3517</v>
      </c>
      <c r="Q13" s="43">
        <v>3488</v>
      </c>
      <c r="R13" s="43">
        <v>3514</v>
      </c>
      <c r="S13" s="43">
        <v>3561</v>
      </c>
      <c r="T13" s="43">
        <v>3532</v>
      </c>
      <c r="U13" s="43">
        <v>3008</v>
      </c>
      <c r="V13" s="43">
        <v>3019</v>
      </c>
      <c r="W13" s="43">
        <v>2664</v>
      </c>
      <c r="X13" s="43">
        <v>2832</v>
      </c>
      <c r="Y13" s="43">
        <v>2879</v>
      </c>
      <c r="Z13" s="43">
        <v>3122</v>
      </c>
      <c r="AA13" s="43">
        <v>3190</v>
      </c>
      <c r="AB13" s="43">
        <v>2952</v>
      </c>
      <c r="AC13" s="43">
        <v>3201</v>
      </c>
      <c r="AD13" s="42">
        <v>3562</v>
      </c>
      <c r="AE13" s="15">
        <v>3640</v>
      </c>
      <c r="AF13" s="15">
        <v>3826</v>
      </c>
      <c r="AG13" s="15">
        <v>3592</v>
      </c>
      <c r="AH13" s="96">
        <v>3966</v>
      </c>
    </row>
    <row r="14" spans="1:36" x14ac:dyDescent="0.2">
      <c r="A14" s="3" t="s">
        <v>11</v>
      </c>
      <c r="B14" s="13">
        <v>10918</v>
      </c>
      <c r="C14" s="13">
        <v>10879</v>
      </c>
      <c r="D14" s="5">
        <v>9874</v>
      </c>
      <c r="E14" s="14">
        <v>11726</v>
      </c>
      <c r="F14" s="14">
        <v>11931</v>
      </c>
      <c r="G14" s="14">
        <v>11650</v>
      </c>
      <c r="H14" s="14">
        <v>11441</v>
      </c>
      <c r="I14" s="4">
        <v>10857</v>
      </c>
      <c r="J14" s="13">
        <v>11234</v>
      </c>
      <c r="K14" s="13">
        <v>10826</v>
      </c>
      <c r="L14" s="15">
        <v>12094</v>
      </c>
      <c r="M14" s="15">
        <v>11494</v>
      </c>
      <c r="N14" s="15">
        <v>11870</v>
      </c>
      <c r="O14" s="43">
        <v>11698</v>
      </c>
      <c r="P14" s="43">
        <v>11869</v>
      </c>
      <c r="Q14" s="43">
        <v>11364</v>
      </c>
      <c r="R14" s="43">
        <v>11632</v>
      </c>
      <c r="S14" s="43">
        <v>11884</v>
      </c>
      <c r="T14" s="43">
        <v>11774</v>
      </c>
      <c r="U14" s="43">
        <v>12393</v>
      </c>
      <c r="V14" s="43">
        <v>12319</v>
      </c>
      <c r="W14" s="43">
        <v>11476</v>
      </c>
      <c r="X14" s="43">
        <v>10988</v>
      </c>
      <c r="Y14" s="43">
        <v>10648</v>
      </c>
      <c r="Z14" s="43">
        <v>10922</v>
      </c>
      <c r="AA14" s="43">
        <v>11180</v>
      </c>
      <c r="AB14" s="43">
        <v>11047</v>
      </c>
      <c r="AC14" s="43">
        <v>11220</v>
      </c>
      <c r="AD14" s="42">
        <v>10961</v>
      </c>
      <c r="AE14" s="15">
        <v>10986</v>
      </c>
      <c r="AF14" s="15">
        <v>11568</v>
      </c>
      <c r="AG14" s="15">
        <v>12082</v>
      </c>
      <c r="AH14" s="96">
        <v>11508</v>
      </c>
    </row>
    <row r="15" spans="1:36" x14ac:dyDescent="0.2">
      <c r="A15" s="3" t="s">
        <v>12</v>
      </c>
      <c r="B15" s="13">
        <v>4721</v>
      </c>
      <c r="C15" s="13">
        <v>4796</v>
      </c>
      <c r="D15" s="5">
        <v>4690</v>
      </c>
      <c r="E15" s="14">
        <v>4568</v>
      </c>
      <c r="F15" s="14">
        <v>4244</v>
      </c>
      <c r="G15" s="14">
        <v>4512</v>
      </c>
      <c r="H15" s="14">
        <v>4132</v>
      </c>
      <c r="I15" s="4">
        <v>3567</v>
      </c>
      <c r="J15" s="13">
        <v>3309</v>
      </c>
      <c r="K15" s="16">
        <v>3707</v>
      </c>
      <c r="L15" s="15">
        <v>3424</v>
      </c>
      <c r="M15" s="15">
        <v>3976</v>
      </c>
      <c r="N15" s="15">
        <v>4006</v>
      </c>
      <c r="O15" s="43">
        <v>4044</v>
      </c>
      <c r="P15" s="43">
        <v>4650</v>
      </c>
      <c r="Q15" s="43">
        <v>4798</v>
      </c>
      <c r="R15" s="43">
        <v>4290</v>
      </c>
      <c r="S15" s="43">
        <v>4822</v>
      </c>
      <c r="T15" s="43">
        <v>4489</v>
      </c>
      <c r="U15" s="43">
        <v>4655</v>
      </c>
      <c r="V15" s="43">
        <v>4732</v>
      </c>
      <c r="W15" s="43">
        <v>4686</v>
      </c>
      <c r="X15" s="43">
        <v>4931</v>
      </c>
      <c r="Y15" s="43">
        <v>4289</v>
      </c>
      <c r="Z15" s="43">
        <v>3946</v>
      </c>
      <c r="AA15" s="43">
        <v>3856</v>
      </c>
      <c r="AB15" s="43">
        <v>3797</v>
      </c>
      <c r="AC15" s="43">
        <v>4553</v>
      </c>
      <c r="AD15" s="42">
        <v>4621</v>
      </c>
      <c r="AE15" s="15">
        <v>4264</v>
      </c>
      <c r="AF15" s="15">
        <v>4445</v>
      </c>
      <c r="AG15" s="15">
        <v>4623</v>
      </c>
      <c r="AH15" s="96">
        <v>5132</v>
      </c>
    </row>
    <row r="16" spans="1:36" x14ac:dyDescent="0.2">
      <c r="A16" s="3" t="s">
        <v>13</v>
      </c>
      <c r="B16" s="13"/>
      <c r="C16" s="13"/>
      <c r="D16" s="5"/>
      <c r="E16" s="14"/>
      <c r="F16" s="14"/>
      <c r="G16" s="14"/>
      <c r="H16" s="14"/>
      <c r="I16" s="4"/>
      <c r="J16" s="13"/>
      <c r="K16" s="16"/>
      <c r="L16" s="15"/>
      <c r="M16" s="15"/>
      <c r="N16" s="15"/>
      <c r="O16" s="61" t="s">
        <v>24</v>
      </c>
      <c r="P16" s="61" t="s">
        <v>24</v>
      </c>
      <c r="Q16" s="63">
        <v>0</v>
      </c>
      <c r="R16" s="63">
        <v>0</v>
      </c>
      <c r="S16" s="63">
        <v>9</v>
      </c>
      <c r="T16" s="63">
        <v>0</v>
      </c>
      <c r="U16" s="63">
        <v>43</v>
      </c>
      <c r="V16" s="63">
        <v>29</v>
      </c>
      <c r="W16" s="63">
        <v>26</v>
      </c>
      <c r="X16" s="63">
        <v>44</v>
      </c>
      <c r="Y16" s="63">
        <v>74</v>
      </c>
      <c r="Z16" s="63">
        <v>93</v>
      </c>
      <c r="AA16" s="63">
        <v>95</v>
      </c>
      <c r="AB16" s="63">
        <v>39</v>
      </c>
      <c r="AC16" s="63">
        <v>48</v>
      </c>
      <c r="AD16" s="42">
        <v>114</v>
      </c>
      <c r="AE16" s="15">
        <v>91</v>
      </c>
      <c r="AF16" s="15">
        <v>72</v>
      </c>
      <c r="AG16" s="15">
        <v>21</v>
      </c>
      <c r="AH16" s="96">
        <v>28</v>
      </c>
    </row>
    <row r="17" spans="1:36" ht="13.5" thickBot="1" x14ac:dyDescent="0.25">
      <c r="A17" s="17" t="s">
        <v>14</v>
      </c>
      <c r="B17" s="18">
        <f t="shared" ref="B17:P17" si="5">SUM(B13:B15)</f>
        <v>22355</v>
      </c>
      <c r="C17" s="18">
        <f t="shared" si="5"/>
        <v>21561</v>
      </c>
      <c r="D17" s="2">
        <f t="shared" si="5"/>
        <v>20297</v>
      </c>
      <c r="E17" s="19">
        <f t="shared" si="5"/>
        <v>20484</v>
      </c>
      <c r="F17" s="19">
        <f t="shared" si="5"/>
        <v>21057</v>
      </c>
      <c r="G17" s="19">
        <f t="shared" si="5"/>
        <v>20941</v>
      </c>
      <c r="H17" s="19">
        <f t="shared" si="5"/>
        <v>19835</v>
      </c>
      <c r="I17" s="1">
        <f t="shared" si="5"/>
        <v>19242</v>
      </c>
      <c r="J17" s="18">
        <f t="shared" si="5"/>
        <v>18907</v>
      </c>
      <c r="K17" s="20">
        <f t="shared" si="5"/>
        <v>18807</v>
      </c>
      <c r="L17" s="20">
        <f t="shared" si="5"/>
        <v>20003</v>
      </c>
      <c r="M17" s="20">
        <f t="shared" si="5"/>
        <v>19872</v>
      </c>
      <c r="N17" s="20">
        <f t="shared" si="5"/>
        <v>20894</v>
      </c>
      <c r="O17" s="49">
        <f t="shared" si="5"/>
        <v>19734</v>
      </c>
      <c r="P17" s="45">
        <f t="shared" si="5"/>
        <v>20036</v>
      </c>
      <c r="Q17" s="45">
        <v>19650</v>
      </c>
      <c r="R17" s="45">
        <f>SUM(R13:R16)</f>
        <v>19436</v>
      </c>
      <c r="S17" s="37">
        <f t="shared" ref="S17:X17" si="6">SUM(S13:S16)</f>
        <v>20276</v>
      </c>
      <c r="T17" s="45">
        <f t="shared" si="6"/>
        <v>19795</v>
      </c>
      <c r="U17" s="45">
        <f t="shared" si="6"/>
        <v>20099</v>
      </c>
      <c r="V17" s="45">
        <f t="shared" si="6"/>
        <v>20099</v>
      </c>
      <c r="W17" s="45">
        <f t="shared" si="6"/>
        <v>18852</v>
      </c>
      <c r="X17" s="45">
        <f t="shared" si="6"/>
        <v>18795</v>
      </c>
      <c r="Y17" s="45">
        <f t="shared" ref="Y17:Z17" si="7">SUM(Y13:Y16)</f>
        <v>17890</v>
      </c>
      <c r="Z17" s="45">
        <f t="shared" si="7"/>
        <v>18083</v>
      </c>
      <c r="AA17" s="45">
        <f t="shared" ref="AA17:AB17" si="8">SUM(AA13:AA16)</f>
        <v>18321</v>
      </c>
      <c r="AB17" s="45">
        <f t="shared" si="8"/>
        <v>17835</v>
      </c>
      <c r="AC17" s="45">
        <f t="shared" ref="AC17:AD17" si="9">SUM(AC13:AC16)</f>
        <v>19022</v>
      </c>
      <c r="AD17" s="71">
        <f t="shared" si="9"/>
        <v>19258</v>
      </c>
      <c r="AE17" s="71">
        <f>SUM(AE13:AE16)</f>
        <v>18981</v>
      </c>
      <c r="AF17" s="71">
        <f>SUM(AF13:AF16)</f>
        <v>19911</v>
      </c>
      <c r="AG17" s="71">
        <f>SUM(AG13:AG16)</f>
        <v>20318</v>
      </c>
      <c r="AH17" s="87">
        <f>SUM(AH13:AH16)</f>
        <v>20634</v>
      </c>
      <c r="AI17" s="75"/>
      <c r="AJ17" s="75"/>
    </row>
    <row r="18" spans="1:36" x14ac:dyDescent="0.2">
      <c r="A18" s="21" t="s">
        <v>16</v>
      </c>
      <c r="B18" s="22"/>
      <c r="C18" s="22"/>
      <c r="D18" s="23"/>
      <c r="E18" s="24"/>
      <c r="F18" s="24"/>
      <c r="G18" s="24"/>
      <c r="H18" s="24"/>
      <c r="I18" s="25"/>
      <c r="J18" s="22"/>
      <c r="K18" s="13"/>
      <c r="L18" s="15"/>
      <c r="M18" s="15"/>
      <c r="N18" s="15"/>
      <c r="O18" s="2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15"/>
      <c r="AE18" s="73" t="s">
        <v>23</v>
      </c>
      <c r="AF18" s="15"/>
      <c r="AG18" s="15"/>
      <c r="AH18" s="96"/>
      <c r="AI18" s="69"/>
      <c r="AJ18" s="69"/>
    </row>
    <row r="19" spans="1:36" x14ac:dyDescent="0.2">
      <c r="A19" s="3" t="s">
        <v>10</v>
      </c>
      <c r="B19" s="13">
        <v>215823</v>
      </c>
      <c r="C19" s="13">
        <v>203732</v>
      </c>
      <c r="D19" s="5">
        <v>200375</v>
      </c>
      <c r="E19" s="14">
        <v>187140</v>
      </c>
      <c r="F19" s="14">
        <v>187872</v>
      </c>
      <c r="G19" s="14">
        <v>183638</v>
      </c>
      <c r="H19" s="14">
        <v>177253</v>
      </c>
      <c r="I19" s="4">
        <v>174522</v>
      </c>
      <c r="J19" s="13">
        <v>180054</v>
      </c>
      <c r="K19" s="13">
        <v>178208</v>
      </c>
      <c r="L19" s="15">
        <v>181528</v>
      </c>
      <c r="M19" s="15">
        <v>185569</v>
      </c>
      <c r="N19" s="15">
        <v>187356</v>
      </c>
      <c r="O19" s="43">
        <v>184227</v>
      </c>
      <c r="P19" s="43">
        <v>187686</v>
      </c>
      <c r="Q19" s="43">
        <v>178908</v>
      </c>
      <c r="R19" s="43">
        <v>179031</v>
      </c>
      <c r="S19" s="43">
        <v>179650</v>
      </c>
      <c r="T19" s="43">
        <v>187398</v>
      </c>
      <c r="U19" s="43">
        <v>193269</v>
      </c>
      <c r="V19" s="43">
        <v>193501</v>
      </c>
      <c r="W19" s="43">
        <f>191833</f>
        <v>191833</v>
      </c>
      <c r="X19" s="43">
        <f>206612</f>
        <v>206612</v>
      </c>
      <c r="Y19" s="43">
        <v>201148</v>
      </c>
      <c r="Z19" s="43">
        <v>196475</v>
      </c>
      <c r="AA19" s="43">
        <v>184184</v>
      </c>
      <c r="AB19" s="43">
        <v>173138</v>
      </c>
      <c r="AC19" s="43">
        <v>154749</v>
      </c>
      <c r="AD19" s="42">
        <v>144547</v>
      </c>
      <c r="AE19" s="15">
        <v>131595</v>
      </c>
      <c r="AF19" s="15">
        <v>117430</v>
      </c>
      <c r="AG19" s="15">
        <v>107876</v>
      </c>
      <c r="AH19" s="96">
        <v>104646</v>
      </c>
    </row>
    <row r="20" spans="1:36" x14ac:dyDescent="0.2">
      <c r="A20" s="3" t="s">
        <v>11</v>
      </c>
      <c r="B20" s="13">
        <v>92163</v>
      </c>
      <c r="C20" s="13">
        <v>97748</v>
      </c>
      <c r="D20" s="5">
        <v>95521</v>
      </c>
      <c r="E20" s="14">
        <v>89839</v>
      </c>
      <c r="F20" s="14">
        <v>88672</v>
      </c>
      <c r="G20" s="14">
        <v>87792</v>
      </c>
      <c r="H20" s="14">
        <v>86380</v>
      </c>
      <c r="I20" s="4">
        <v>86491</v>
      </c>
      <c r="J20" s="13">
        <v>85088</v>
      </c>
      <c r="K20" s="13">
        <v>89167</v>
      </c>
      <c r="L20" s="15">
        <v>90496</v>
      </c>
      <c r="M20" s="15">
        <v>94715</v>
      </c>
      <c r="N20" s="15">
        <v>97999</v>
      </c>
      <c r="O20" s="43">
        <v>98422</v>
      </c>
      <c r="P20" s="43">
        <v>104871</v>
      </c>
      <c r="Q20" s="43">
        <v>111105</v>
      </c>
      <c r="R20" s="43">
        <v>107218</v>
      </c>
      <c r="S20" s="43">
        <v>104205</v>
      </c>
      <c r="T20" s="43">
        <v>100362</v>
      </c>
      <c r="U20" s="43">
        <v>100817</v>
      </c>
      <c r="V20" s="43">
        <v>104939</v>
      </c>
      <c r="W20" s="43">
        <f>103930</f>
        <v>103930</v>
      </c>
      <c r="X20" s="43">
        <v>102487</v>
      </c>
      <c r="Y20" s="43">
        <v>98490</v>
      </c>
      <c r="Z20" s="43">
        <v>98127</v>
      </c>
      <c r="AA20" s="43">
        <v>98508</v>
      </c>
      <c r="AB20" s="43">
        <v>98482</v>
      </c>
      <c r="AC20" s="43">
        <v>96783</v>
      </c>
      <c r="AD20" s="42">
        <v>91802</v>
      </c>
      <c r="AE20" s="15">
        <v>87303</v>
      </c>
      <c r="AF20" s="15">
        <v>84272</v>
      </c>
      <c r="AG20" s="15">
        <v>78634</v>
      </c>
      <c r="AH20" s="96">
        <v>74847</v>
      </c>
    </row>
    <row r="21" spans="1:36" x14ac:dyDescent="0.2">
      <c r="A21" s="3" t="s">
        <v>12</v>
      </c>
      <c r="B21" s="13">
        <v>12949</v>
      </c>
      <c r="C21" s="13">
        <v>14002</v>
      </c>
      <c r="D21" s="5">
        <v>14011</v>
      </c>
      <c r="E21" s="14">
        <v>12754</v>
      </c>
      <c r="F21" s="14">
        <v>12167</v>
      </c>
      <c r="G21" s="14">
        <v>11195</v>
      </c>
      <c r="H21" s="14">
        <v>10636</v>
      </c>
      <c r="I21" s="4">
        <v>9984</v>
      </c>
      <c r="J21" s="13">
        <v>10253</v>
      </c>
      <c r="K21" s="13">
        <v>9904</v>
      </c>
      <c r="L21" s="15">
        <v>9977</v>
      </c>
      <c r="M21" s="15">
        <v>9762</v>
      </c>
      <c r="N21" s="15">
        <v>10248</v>
      </c>
      <c r="O21" s="43">
        <v>11306</v>
      </c>
      <c r="P21" s="43">
        <v>11737</v>
      </c>
      <c r="Q21" s="43">
        <v>12053</v>
      </c>
      <c r="R21" s="43">
        <v>14161</v>
      </c>
      <c r="S21" s="43">
        <v>13379</v>
      </c>
      <c r="T21" s="43">
        <v>11970</v>
      </c>
      <c r="U21" s="43">
        <v>12509</v>
      </c>
      <c r="V21" s="43">
        <v>12925</v>
      </c>
      <c r="W21" s="43">
        <f>12454+84</f>
        <v>12538</v>
      </c>
      <c r="X21" s="43">
        <f>12745+129</f>
        <v>12874</v>
      </c>
      <c r="Y21" s="43">
        <f>12154+84</f>
        <v>12238</v>
      </c>
      <c r="Z21" s="43">
        <v>11888</v>
      </c>
      <c r="AA21" s="43">
        <v>11240</v>
      </c>
      <c r="AB21" s="43">
        <f>11434+3</f>
        <v>11437</v>
      </c>
      <c r="AC21" s="43">
        <v>11500</v>
      </c>
      <c r="AD21" s="42">
        <v>11081</v>
      </c>
      <c r="AE21" s="15">
        <v>10637</v>
      </c>
      <c r="AF21" s="15">
        <v>10125</v>
      </c>
      <c r="AG21" s="15">
        <v>10081</v>
      </c>
      <c r="AH21" s="96">
        <v>12267</v>
      </c>
    </row>
    <row r="22" spans="1:36" x14ac:dyDescent="0.2">
      <c r="A22" s="3" t="s">
        <v>13</v>
      </c>
      <c r="B22" s="13">
        <v>4627</v>
      </c>
      <c r="C22" s="13">
        <v>4841</v>
      </c>
      <c r="D22" s="5">
        <v>4893</v>
      </c>
      <c r="E22" s="14">
        <v>5492</v>
      </c>
      <c r="F22" s="14">
        <v>5383</v>
      </c>
      <c r="G22" s="14">
        <v>5234</v>
      </c>
      <c r="H22" s="14">
        <v>4252</v>
      </c>
      <c r="I22" s="4">
        <v>4167</v>
      </c>
      <c r="J22" s="13">
        <v>4244</v>
      </c>
      <c r="K22" s="16">
        <v>4342</v>
      </c>
      <c r="L22" s="15">
        <v>4193</v>
      </c>
      <c r="M22" s="15">
        <v>4110</v>
      </c>
      <c r="N22" s="15">
        <v>3931</v>
      </c>
      <c r="O22" s="43">
        <v>4199</v>
      </c>
      <c r="P22" s="43">
        <v>4486</v>
      </c>
      <c r="Q22" s="43">
        <v>4928</v>
      </c>
      <c r="R22" s="43">
        <v>5298</v>
      </c>
      <c r="S22" s="43">
        <v>5292</v>
      </c>
      <c r="T22" s="43">
        <v>5560</v>
      </c>
      <c r="U22" s="43">
        <v>5332</v>
      </c>
      <c r="V22" s="43">
        <v>5431</v>
      </c>
      <c r="W22" s="43">
        <v>5519</v>
      </c>
      <c r="X22" s="43">
        <v>5351</v>
      </c>
      <c r="Y22" s="43">
        <v>5112</v>
      </c>
      <c r="Z22" s="43">
        <v>4782</v>
      </c>
      <c r="AA22" s="43">
        <v>4766</v>
      </c>
      <c r="AB22" s="43">
        <v>4760</v>
      </c>
      <c r="AC22" s="43">
        <v>5215</v>
      </c>
      <c r="AD22" s="42">
        <v>5039</v>
      </c>
      <c r="AE22" s="15">
        <v>5251</v>
      </c>
      <c r="AF22" s="15">
        <v>5174</v>
      </c>
      <c r="AG22" s="15">
        <v>4807</v>
      </c>
      <c r="AH22" s="96">
        <v>4354</v>
      </c>
    </row>
    <row r="23" spans="1:36" ht="13.5" thickBot="1" x14ac:dyDescent="0.25">
      <c r="A23" s="17" t="s">
        <v>14</v>
      </c>
      <c r="B23" s="18">
        <f t="shared" ref="B23:S23" si="10">SUM(B19:B22)</f>
        <v>325562</v>
      </c>
      <c r="C23" s="18">
        <f t="shared" si="10"/>
        <v>320323</v>
      </c>
      <c r="D23" s="2">
        <f t="shared" si="10"/>
        <v>314800</v>
      </c>
      <c r="E23" s="19">
        <f t="shared" si="10"/>
        <v>295225</v>
      </c>
      <c r="F23" s="19">
        <f t="shared" si="10"/>
        <v>294094</v>
      </c>
      <c r="G23" s="19">
        <f t="shared" si="10"/>
        <v>287859</v>
      </c>
      <c r="H23" s="19">
        <f t="shared" si="10"/>
        <v>278521</v>
      </c>
      <c r="I23" s="1">
        <f t="shared" si="10"/>
        <v>275164</v>
      </c>
      <c r="J23" s="18">
        <f t="shared" si="10"/>
        <v>279639</v>
      </c>
      <c r="K23" s="20">
        <f t="shared" si="10"/>
        <v>281621</v>
      </c>
      <c r="L23" s="20">
        <f t="shared" si="10"/>
        <v>286194</v>
      </c>
      <c r="M23" s="20">
        <f t="shared" si="10"/>
        <v>294156</v>
      </c>
      <c r="N23" s="20">
        <f t="shared" si="10"/>
        <v>299534</v>
      </c>
      <c r="O23" s="49">
        <f t="shared" si="10"/>
        <v>298154</v>
      </c>
      <c r="P23" s="45">
        <f t="shared" si="10"/>
        <v>308780</v>
      </c>
      <c r="Q23" s="45">
        <v>306994</v>
      </c>
      <c r="R23" s="45">
        <f t="shared" si="10"/>
        <v>305708</v>
      </c>
      <c r="S23" s="45">
        <f t="shared" si="10"/>
        <v>302526</v>
      </c>
      <c r="T23" s="45">
        <f t="shared" ref="T23:Y23" si="11">SUM(T19:T22)</f>
        <v>305290</v>
      </c>
      <c r="U23" s="45">
        <f t="shared" si="11"/>
        <v>311927</v>
      </c>
      <c r="V23" s="45">
        <f t="shared" si="11"/>
        <v>316796</v>
      </c>
      <c r="W23" s="45">
        <f t="shared" si="11"/>
        <v>313820</v>
      </c>
      <c r="X23" s="45">
        <f t="shared" si="11"/>
        <v>327324</v>
      </c>
      <c r="Y23" s="45">
        <f t="shared" si="11"/>
        <v>316988</v>
      </c>
      <c r="Z23" s="45">
        <f t="shared" ref="Z23" si="12">SUM(Z19:Z22)</f>
        <v>311272</v>
      </c>
      <c r="AA23" s="45">
        <f>SUM(AA19:AA22)</f>
        <v>298698</v>
      </c>
      <c r="AB23" s="45">
        <f>SUM(AB19:AB22)</f>
        <v>287817</v>
      </c>
      <c r="AC23" s="45">
        <f>SUM(AC19:AC22)</f>
        <v>268247</v>
      </c>
      <c r="AD23" s="71">
        <f t="shared" ref="AD23" si="13">SUM(AD19:AD22)</f>
        <v>252469</v>
      </c>
      <c r="AE23" s="71">
        <f>SUM(AE19:AE22)</f>
        <v>234786</v>
      </c>
      <c r="AF23" s="71">
        <f>SUM(AF19:AF22)</f>
        <v>217001</v>
      </c>
      <c r="AG23" s="71">
        <f>SUM(AG19:AG22)</f>
        <v>201398</v>
      </c>
      <c r="AH23" s="87">
        <f>SUM(AH19:AH22)</f>
        <v>196114</v>
      </c>
      <c r="AI23" s="75"/>
      <c r="AJ23" s="75"/>
    </row>
    <row r="24" spans="1:36" x14ac:dyDescent="0.2">
      <c r="A24" s="21" t="s">
        <v>17</v>
      </c>
      <c r="B24" s="22"/>
      <c r="C24" s="22"/>
      <c r="D24" s="23"/>
      <c r="E24" s="24"/>
      <c r="F24" s="24"/>
      <c r="G24" s="24"/>
      <c r="H24" s="24"/>
      <c r="I24" s="25"/>
      <c r="J24" s="22"/>
      <c r="K24" s="13"/>
      <c r="L24" s="9"/>
      <c r="M24" s="9"/>
      <c r="N24" s="9"/>
      <c r="O24" s="50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15"/>
      <c r="AE24" s="15"/>
      <c r="AF24" s="15"/>
      <c r="AG24" s="15"/>
      <c r="AH24" s="96"/>
    </row>
    <row r="25" spans="1:36" x14ac:dyDescent="0.2">
      <c r="A25" s="3" t="s">
        <v>10</v>
      </c>
      <c r="B25" s="13">
        <v>9669</v>
      </c>
      <c r="C25" s="13">
        <v>8082</v>
      </c>
      <c r="D25" s="5">
        <v>7212</v>
      </c>
      <c r="E25" s="14">
        <v>6603</v>
      </c>
      <c r="F25" s="14">
        <v>5816</v>
      </c>
      <c r="G25" s="14">
        <v>6643</v>
      </c>
      <c r="H25" s="14">
        <v>5515</v>
      </c>
      <c r="I25" s="4">
        <v>5702</v>
      </c>
      <c r="J25" s="13">
        <v>6550</v>
      </c>
      <c r="K25" s="13">
        <v>6872</v>
      </c>
      <c r="L25" s="15">
        <v>6949</v>
      </c>
      <c r="M25" s="15">
        <v>6766</v>
      </c>
      <c r="N25" s="15">
        <v>7084</v>
      </c>
      <c r="O25" s="43">
        <v>6577</v>
      </c>
      <c r="P25" s="43">
        <v>6819</v>
      </c>
      <c r="Q25" s="43">
        <v>7857</v>
      </c>
      <c r="R25" s="43">
        <v>8097</v>
      </c>
      <c r="S25" s="43">
        <v>8132</v>
      </c>
      <c r="T25" s="43">
        <v>7973</v>
      </c>
      <c r="U25" s="43">
        <v>7959</v>
      </c>
      <c r="V25" s="43">
        <v>8154</v>
      </c>
      <c r="W25" s="43">
        <v>10452</v>
      </c>
      <c r="X25" s="43">
        <v>11261</v>
      </c>
      <c r="Y25" s="43">
        <v>11443</v>
      </c>
      <c r="Z25" s="43">
        <v>11743</v>
      </c>
      <c r="AA25" s="43">
        <v>11089</v>
      </c>
      <c r="AB25" s="43">
        <v>11553</v>
      </c>
      <c r="AC25" s="43">
        <v>11230</v>
      </c>
      <c r="AD25" s="42">
        <v>10860</v>
      </c>
      <c r="AE25" s="15">
        <v>10236</v>
      </c>
      <c r="AF25" s="15">
        <v>9273</v>
      </c>
      <c r="AG25" s="15">
        <v>6493</v>
      </c>
      <c r="AH25" s="96">
        <v>7188</v>
      </c>
    </row>
    <row r="26" spans="1:36" x14ac:dyDescent="0.2">
      <c r="A26" s="3" t="s">
        <v>11</v>
      </c>
      <c r="B26" s="13">
        <v>35551</v>
      </c>
      <c r="C26" s="13">
        <v>34652</v>
      </c>
      <c r="D26" s="5">
        <v>32462</v>
      </c>
      <c r="E26" s="14">
        <v>28945</v>
      </c>
      <c r="F26" s="14">
        <v>28370</v>
      </c>
      <c r="G26" s="14">
        <v>27622</v>
      </c>
      <c r="H26" s="14">
        <v>29987</v>
      </c>
      <c r="I26" s="4">
        <v>32364</v>
      </c>
      <c r="J26" s="13">
        <v>33994</v>
      </c>
      <c r="K26" s="13">
        <v>36268</v>
      </c>
      <c r="L26" s="15">
        <v>38788</v>
      </c>
      <c r="M26" s="15">
        <v>39482</v>
      </c>
      <c r="N26" s="15">
        <v>37897</v>
      </c>
      <c r="O26" s="43">
        <v>36696</v>
      </c>
      <c r="P26" s="43">
        <v>35543</v>
      </c>
      <c r="Q26" s="43">
        <v>35270</v>
      </c>
      <c r="R26" s="43">
        <v>36453</v>
      </c>
      <c r="S26" s="43">
        <v>36856</v>
      </c>
      <c r="T26" s="43">
        <v>36385</v>
      </c>
      <c r="U26" s="43">
        <v>35816</v>
      </c>
      <c r="V26" s="43">
        <v>35546</v>
      </c>
      <c r="W26" s="43">
        <v>40642</v>
      </c>
      <c r="X26" s="43">
        <v>42112</v>
      </c>
      <c r="Y26" s="43">
        <v>42206</v>
      </c>
      <c r="Z26" s="43">
        <v>43665</v>
      </c>
      <c r="AA26" s="43">
        <v>44532</v>
      </c>
      <c r="AB26" s="43">
        <v>44058</v>
      </c>
      <c r="AC26" s="43">
        <v>44560</v>
      </c>
      <c r="AD26" s="42">
        <v>45416</v>
      </c>
      <c r="AE26" s="15">
        <v>45550</v>
      </c>
      <c r="AF26" s="15">
        <v>46357</v>
      </c>
      <c r="AG26" s="15">
        <v>46748</v>
      </c>
      <c r="AH26" s="96">
        <v>46481</v>
      </c>
    </row>
    <row r="27" spans="1:36" x14ac:dyDescent="0.2">
      <c r="A27" s="3" t="s">
        <v>12</v>
      </c>
      <c r="B27" s="13">
        <v>2737</v>
      </c>
      <c r="C27" s="13">
        <v>2588</v>
      </c>
      <c r="D27" s="5">
        <v>2155</v>
      </c>
      <c r="E27" s="14">
        <v>1997</v>
      </c>
      <c r="F27" s="14">
        <v>1940</v>
      </c>
      <c r="G27" s="14">
        <v>1991</v>
      </c>
      <c r="H27" s="14">
        <v>1989</v>
      </c>
      <c r="I27" s="4">
        <v>2093</v>
      </c>
      <c r="J27" s="13">
        <v>2065</v>
      </c>
      <c r="K27" s="16">
        <v>2319</v>
      </c>
      <c r="L27" s="15">
        <v>2403</v>
      </c>
      <c r="M27" s="15">
        <v>1969</v>
      </c>
      <c r="N27" s="15">
        <v>2112</v>
      </c>
      <c r="O27" s="43">
        <v>2134</v>
      </c>
      <c r="P27" s="43">
        <v>2208</v>
      </c>
      <c r="Q27" s="43">
        <v>2439</v>
      </c>
      <c r="R27" s="43">
        <v>2443</v>
      </c>
      <c r="S27" s="43">
        <v>2704</v>
      </c>
      <c r="T27" s="43">
        <v>2363</v>
      </c>
      <c r="U27" s="43">
        <v>2329</v>
      </c>
      <c r="V27" s="43">
        <v>2555</v>
      </c>
      <c r="W27" s="43">
        <v>2436</v>
      </c>
      <c r="X27" s="43">
        <v>2685</v>
      </c>
      <c r="Y27" s="43">
        <v>2516</v>
      </c>
      <c r="Z27" s="43">
        <v>2247</v>
      </c>
      <c r="AA27" s="43">
        <v>2453</v>
      </c>
      <c r="AB27" s="43">
        <v>3645</v>
      </c>
      <c r="AC27" s="43">
        <v>3544</v>
      </c>
      <c r="AD27" s="42">
        <v>3802</v>
      </c>
      <c r="AE27" s="15">
        <v>4154</v>
      </c>
      <c r="AF27" s="15">
        <v>4699</v>
      </c>
      <c r="AG27" s="15">
        <v>4787</v>
      </c>
      <c r="AH27" s="96">
        <v>4221</v>
      </c>
    </row>
    <row r="28" spans="1:36" ht="13.5" thickBot="1" x14ac:dyDescent="0.25">
      <c r="A28" s="17" t="s">
        <v>14</v>
      </c>
      <c r="B28" s="18">
        <f t="shared" ref="B28:U28" si="14">SUM(B25:B27)</f>
        <v>47957</v>
      </c>
      <c r="C28" s="18">
        <f t="shared" si="14"/>
        <v>45322</v>
      </c>
      <c r="D28" s="2">
        <f t="shared" si="14"/>
        <v>41829</v>
      </c>
      <c r="E28" s="19">
        <f t="shared" si="14"/>
        <v>37545</v>
      </c>
      <c r="F28" s="19">
        <f t="shared" si="14"/>
        <v>36126</v>
      </c>
      <c r="G28" s="19">
        <f t="shared" si="14"/>
        <v>36256</v>
      </c>
      <c r="H28" s="19">
        <f t="shared" si="14"/>
        <v>37491</v>
      </c>
      <c r="I28" s="1">
        <f t="shared" si="14"/>
        <v>40159</v>
      </c>
      <c r="J28" s="18">
        <f t="shared" si="14"/>
        <v>42609</v>
      </c>
      <c r="K28" s="20">
        <f t="shared" si="14"/>
        <v>45459</v>
      </c>
      <c r="L28" s="20">
        <f t="shared" si="14"/>
        <v>48140</v>
      </c>
      <c r="M28" s="20">
        <f t="shared" si="14"/>
        <v>48217</v>
      </c>
      <c r="N28" s="20">
        <f t="shared" si="14"/>
        <v>47093</v>
      </c>
      <c r="O28" s="49">
        <f t="shared" si="14"/>
        <v>45407</v>
      </c>
      <c r="P28" s="45">
        <f t="shared" si="14"/>
        <v>44570</v>
      </c>
      <c r="Q28" s="45">
        <v>45566</v>
      </c>
      <c r="R28" s="45">
        <f t="shared" si="14"/>
        <v>46993</v>
      </c>
      <c r="S28" s="45">
        <f t="shared" si="14"/>
        <v>47692</v>
      </c>
      <c r="T28" s="45">
        <f t="shared" si="14"/>
        <v>46721</v>
      </c>
      <c r="U28" s="45">
        <f t="shared" si="14"/>
        <v>46104</v>
      </c>
      <c r="V28" s="45">
        <f t="shared" ref="V28:AA28" si="15">SUM(V25:V27)</f>
        <v>46255</v>
      </c>
      <c r="W28" s="45">
        <f t="shared" si="15"/>
        <v>53530</v>
      </c>
      <c r="X28" s="45">
        <f t="shared" si="15"/>
        <v>56058</v>
      </c>
      <c r="Y28" s="45">
        <f t="shared" si="15"/>
        <v>56165</v>
      </c>
      <c r="Z28" s="45">
        <f t="shared" si="15"/>
        <v>57655</v>
      </c>
      <c r="AA28" s="45">
        <f t="shared" si="15"/>
        <v>58074</v>
      </c>
      <c r="AB28" s="45">
        <f t="shared" ref="AB28:AD28" si="16">SUM(AB25:AB27)</f>
        <v>59256</v>
      </c>
      <c r="AC28" s="45">
        <f t="shared" si="16"/>
        <v>59334</v>
      </c>
      <c r="AD28" s="71">
        <f t="shared" si="16"/>
        <v>60078</v>
      </c>
      <c r="AE28" s="71">
        <f>SUM(AE25:AE27)</f>
        <v>59940</v>
      </c>
      <c r="AF28" s="71">
        <f>SUM(AF25:AF27)</f>
        <v>60329</v>
      </c>
      <c r="AG28" s="71">
        <f>SUM(AG25:AG27)</f>
        <v>58028</v>
      </c>
      <c r="AH28" s="87">
        <f>SUM(AH24:AH27)</f>
        <v>57890</v>
      </c>
      <c r="AI28" s="75"/>
      <c r="AJ28" s="75"/>
    </row>
    <row r="29" spans="1:36" x14ac:dyDescent="0.2">
      <c r="A29" s="21" t="s">
        <v>18</v>
      </c>
      <c r="B29" s="26"/>
      <c r="C29" s="26"/>
      <c r="D29" s="27"/>
      <c r="E29" s="28"/>
      <c r="F29" s="28"/>
      <c r="G29" s="28"/>
      <c r="H29" s="28"/>
      <c r="I29" s="29"/>
      <c r="J29" s="26"/>
      <c r="K29" s="13"/>
      <c r="L29" s="15"/>
      <c r="M29" s="15"/>
      <c r="N29" s="15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15"/>
      <c r="AE29" s="15"/>
      <c r="AF29" s="15"/>
      <c r="AG29" s="15"/>
      <c r="AH29" s="96"/>
    </row>
    <row r="30" spans="1:36" x14ac:dyDescent="0.2">
      <c r="A30" s="3" t="s">
        <v>10</v>
      </c>
      <c r="B30" s="13">
        <v>5899</v>
      </c>
      <c r="C30" s="13">
        <v>5574</v>
      </c>
      <c r="D30" s="5">
        <v>4710</v>
      </c>
      <c r="E30" s="14">
        <v>3375</v>
      </c>
      <c r="F30" s="14">
        <v>3659</v>
      </c>
      <c r="G30" s="14">
        <v>3190</v>
      </c>
      <c r="H30" s="14">
        <v>3423</v>
      </c>
      <c r="I30" s="4">
        <v>3538</v>
      </c>
      <c r="J30" s="13">
        <v>4510</v>
      </c>
      <c r="K30" s="13">
        <v>4406</v>
      </c>
      <c r="L30" s="15">
        <v>4736</v>
      </c>
      <c r="M30" s="15">
        <v>4871</v>
      </c>
      <c r="N30" s="15">
        <v>4743</v>
      </c>
      <c r="O30" s="43">
        <v>4807</v>
      </c>
      <c r="P30" s="43">
        <v>5014</v>
      </c>
      <c r="Q30" s="43">
        <v>3218</v>
      </c>
      <c r="R30" s="43">
        <v>3554</v>
      </c>
      <c r="S30" s="43">
        <v>3538</v>
      </c>
      <c r="T30" s="43">
        <v>3911</v>
      </c>
      <c r="U30" s="43">
        <v>4627</v>
      </c>
      <c r="V30" s="43">
        <v>4276</v>
      </c>
      <c r="W30" s="43">
        <v>4237</v>
      </c>
      <c r="X30" s="43">
        <v>4441</v>
      </c>
      <c r="Y30" s="43">
        <v>4342</v>
      </c>
      <c r="Z30" s="43">
        <v>4733</v>
      </c>
      <c r="AA30" s="43">
        <v>5214</v>
      </c>
      <c r="AB30" s="43">
        <v>4064</v>
      </c>
      <c r="AC30" s="43">
        <v>3962</v>
      </c>
      <c r="AD30" s="42">
        <v>3576</v>
      </c>
      <c r="AE30" s="15">
        <v>3243</v>
      </c>
      <c r="AF30" s="15">
        <v>2844</v>
      </c>
      <c r="AG30" s="15">
        <v>4256</v>
      </c>
      <c r="AH30" s="96">
        <v>3716</v>
      </c>
    </row>
    <row r="31" spans="1:36" x14ac:dyDescent="0.2">
      <c r="A31" s="3" t="s">
        <v>11</v>
      </c>
      <c r="B31" s="13">
        <v>15409</v>
      </c>
      <c r="C31" s="13">
        <v>14875</v>
      </c>
      <c r="D31" s="5">
        <v>15957</v>
      </c>
      <c r="E31" s="14">
        <v>18427</v>
      </c>
      <c r="F31" s="14">
        <v>20226</v>
      </c>
      <c r="G31" s="14">
        <v>20178</v>
      </c>
      <c r="H31" s="14">
        <v>17692</v>
      </c>
      <c r="I31" s="4">
        <v>18969</v>
      </c>
      <c r="J31" s="13">
        <v>18275</v>
      </c>
      <c r="K31" s="13">
        <v>16966</v>
      </c>
      <c r="L31" s="15">
        <v>17816</v>
      </c>
      <c r="M31" s="15">
        <v>18451</v>
      </c>
      <c r="N31" s="15">
        <v>18718</v>
      </c>
      <c r="O31" s="43">
        <v>19479</v>
      </c>
      <c r="P31" s="43">
        <v>19860</v>
      </c>
      <c r="Q31" s="43">
        <v>17027</v>
      </c>
      <c r="R31" s="43">
        <v>16705</v>
      </c>
      <c r="S31" s="43">
        <v>16343</v>
      </c>
      <c r="T31" s="43">
        <v>15307</v>
      </c>
      <c r="U31" s="43">
        <v>15996</v>
      </c>
      <c r="V31" s="43">
        <v>15328</v>
      </c>
      <c r="W31" s="43">
        <v>15396</v>
      </c>
      <c r="X31" s="43">
        <v>14735</v>
      </c>
      <c r="Y31" s="43">
        <v>16191</v>
      </c>
      <c r="Z31" s="43">
        <v>16727</v>
      </c>
      <c r="AA31" s="43">
        <v>16393</v>
      </c>
      <c r="AB31" s="43">
        <v>15289</v>
      </c>
      <c r="AC31" s="43">
        <v>14784</v>
      </c>
      <c r="AD31" s="42">
        <v>14245</v>
      </c>
      <c r="AE31" s="15">
        <v>15128</v>
      </c>
      <c r="AF31" s="15">
        <v>15464</v>
      </c>
      <c r="AG31" s="15">
        <v>14388</v>
      </c>
      <c r="AH31" s="96">
        <v>13736</v>
      </c>
    </row>
    <row r="32" spans="1:36" x14ac:dyDescent="0.2">
      <c r="A32" s="3" t="s">
        <v>12</v>
      </c>
      <c r="B32" s="13">
        <v>15660</v>
      </c>
      <c r="C32" s="13">
        <v>14879</v>
      </c>
      <c r="D32" s="5">
        <v>14253</v>
      </c>
      <c r="E32" s="14">
        <v>13101</v>
      </c>
      <c r="F32" s="14">
        <v>11875</v>
      </c>
      <c r="G32" s="14">
        <v>10578</v>
      </c>
      <c r="H32" s="14">
        <v>10837</v>
      </c>
      <c r="I32" s="4">
        <v>10806</v>
      </c>
      <c r="J32" s="13">
        <v>10593</v>
      </c>
      <c r="K32" s="13">
        <v>12519</v>
      </c>
      <c r="L32" s="15">
        <v>13947</v>
      </c>
      <c r="M32" s="15">
        <v>12546</v>
      </c>
      <c r="N32" s="15">
        <v>13090</v>
      </c>
      <c r="O32" s="43">
        <v>13856</v>
      </c>
      <c r="P32" s="43">
        <v>12893</v>
      </c>
      <c r="Q32" s="43">
        <v>13542</v>
      </c>
      <c r="R32" s="43">
        <v>13410</v>
      </c>
      <c r="S32" s="43">
        <v>14797</v>
      </c>
      <c r="T32" s="43">
        <v>14198</v>
      </c>
      <c r="U32" s="43">
        <v>13536</v>
      </c>
      <c r="V32" s="43">
        <v>12554</v>
      </c>
      <c r="W32" s="43">
        <v>12457</v>
      </c>
      <c r="X32" s="43">
        <v>12577</v>
      </c>
      <c r="Y32" s="43">
        <v>12892</v>
      </c>
      <c r="Z32" s="43">
        <v>13684</v>
      </c>
      <c r="AA32" s="43">
        <v>12053</v>
      </c>
      <c r="AB32" s="43">
        <v>12500</v>
      </c>
      <c r="AC32" s="43">
        <v>14029</v>
      </c>
      <c r="AD32" s="42">
        <v>15101</v>
      </c>
      <c r="AE32" s="15">
        <v>17068</v>
      </c>
      <c r="AF32" s="15">
        <v>17699</v>
      </c>
      <c r="AG32" s="15">
        <v>16967</v>
      </c>
      <c r="AH32" s="96">
        <v>15631</v>
      </c>
    </row>
    <row r="33" spans="1:36" x14ac:dyDescent="0.2">
      <c r="A33" s="3" t="s">
        <v>13</v>
      </c>
      <c r="B33" s="13">
        <v>3690</v>
      </c>
      <c r="C33" s="13">
        <v>3618</v>
      </c>
      <c r="D33" s="5">
        <v>3433</v>
      </c>
      <c r="E33" s="14">
        <v>3110</v>
      </c>
      <c r="F33" s="14">
        <v>3027</v>
      </c>
      <c r="G33" s="14">
        <v>2742</v>
      </c>
      <c r="H33" s="14">
        <v>2316</v>
      </c>
      <c r="I33" s="4">
        <v>2089</v>
      </c>
      <c r="J33" s="13">
        <v>2325</v>
      </c>
      <c r="K33" s="16">
        <v>1965</v>
      </c>
      <c r="L33" s="15">
        <v>2542</v>
      </c>
      <c r="M33" s="15">
        <v>2204</v>
      </c>
      <c r="N33" s="15">
        <v>2286</v>
      </c>
      <c r="O33" s="43">
        <v>2243</v>
      </c>
      <c r="P33" s="43">
        <v>1850</v>
      </c>
      <c r="Q33" s="43">
        <v>1966</v>
      </c>
      <c r="R33" s="43">
        <v>1752</v>
      </c>
      <c r="S33" s="43">
        <v>1981</v>
      </c>
      <c r="T33" s="43">
        <v>1812</v>
      </c>
      <c r="U33" s="43">
        <v>1700</v>
      </c>
      <c r="V33" s="43">
        <v>1953</v>
      </c>
      <c r="W33" s="43">
        <v>2155</v>
      </c>
      <c r="X33" s="43">
        <v>2012</v>
      </c>
      <c r="Y33" s="43">
        <v>2102</v>
      </c>
      <c r="Z33" s="43">
        <v>1755</v>
      </c>
      <c r="AA33" s="43">
        <v>2010</v>
      </c>
      <c r="AB33" s="43">
        <v>1901</v>
      </c>
      <c r="AC33" s="43">
        <v>1893</v>
      </c>
      <c r="AD33" s="42">
        <v>1779</v>
      </c>
      <c r="AE33" s="15">
        <v>2783</v>
      </c>
      <c r="AF33" s="15">
        <v>3695</v>
      </c>
      <c r="AG33" s="15">
        <v>3756</v>
      </c>
      <c r="AH33" s="96">
        <v>4011</v>
      </c>
    </row>
    <row r="34" spans="1:36" ht="13.5" thickBot="1" x14ac:dyDescent="0.25">
      <c r="A34" s="17" t="s">
        <v>14</v>
      </c>
      <c r="B34" s="18">
        <f t="shared" ref="B34:P34" si="17">SUM(B30:B33)</f>
        <v>40658</v>
      </c>
      <c r="C34" s="18">
        <f t="shared" si="17"/>
        <v>38946</v>
      </c>
      <c r="D34" s="2">
        <f t="shared" si="17"/>
        <v>38353</v>
      </c>
      <c r="E34" s="19">
        <f t="shared" si="17"/>
        <v>38013</v>
      </c>
      <c r="F34" s="19">
        <f t="shared" si="17"/>
        <v>38787</v>
      </c>
      <c r="G34" s="19">
        <f t="shared" si="17"/>
        <v>36688</v>
      </c>
      <c r="H34" s="19">
        <f t="shared" si="17"/>
        <v>34268</v>
      </c>
      <c r="I34" s="1">
        <f t="shared" si="17"/>
        <v>35402</v>
      </c>
      <c r="J34" s="18">
        <f t="shared" si="17"/>
        <v>35703</v>
      </c>
      <c r="K34" s="20">
        <f t="shared" si="17"/>
        <v>35856</v>
      </c>
      <c r="L34" s="20">
        <f t="shared" si="17"/>
        <v>39041</v>
      </c>
      <c r="M34" s="20">
        <f t="shared" si="17"/>
        <v>38072</v>
      </c>
      <c r="N34" s="20">
        <f t="shared" si="17"/>
        <v>38837</v>
      </c>
      <c r="O34" s="49">
        <f t="shared" si="17"/>
        <v>40385</v>
      </c>
      <c r="P34" s="45">
        <f t="shared" si="17"/>
        <v>39617</v>
      </c>
      <c r="Q34" s="45">
        <f>SUM(Q30:Q33)</f>
        <v>35753</v>
      </c>
      <c r="R34" s="45">
        <f t="shared" ref="R34:AA34" si="18">SUM(R30:R33)</f>
        <v>35421</v>
      </c>
      <c r="S34" s="45">
        <f t="shared" si="18"/>
        <v>36659</v>
      </c>
      <c r="T34" s="45">
        <f t="shared" si="18"/>
        <v>35228</v>
      </c>
      <c r="U34" s="45">
        <f t="shared" si="18"/>
        <v>35859</v>
      </c>
      <c r="V34" s="45">
        <f t="shared" si="18"/>
        <v>34111</v>
      </c>
      <c r="W34" s="45">
        <f t="shared" si="18"/>
        <v>34245</v>
      </c>
      <c r="X34" s="45">
        <f t="shared" si="18"/>
        <v>33765</v>
      </c>
      <c r="Y34" s="45">
        <f t="shared" si="18"/>
        <v>35527</v>
      </c>
      <c r="Z34" s="45">
        <f t="shared" si="18"/>
        <v>36899</v>
      </c>
      <c r="AA34" s="45">
        <f t="shared" si="18"/>
        <v>35670</v>
      </c>
      <c r="AB34" s="45">
        <f t="shared" ref="AB34:AD34" si="19">SUM(AB30:AB33)</f>
        <v>33754</v>
      </c>
      <c r="AC34" s="45">
        <f t="shared" si="19"/>
        <v>34668</v>
      </c>
      <c r="AD34" s="71">
        <f t="shared" si="19"/>
        <v>34701</v>
      </c>
      <c r="AE34" s="71">
        <f>SUM(AE30:AE33)</f>
        <v>38222</v>
      </c>
      <c r="AF34" s="71">
        <f>SUM(AF30:AF33)</f>
        <v>39702</v>
      </c>
      <c r="AG34" s="71">
        <f>SUM(AG30:AG33)</f>
        <v>39367</v>
      </c>
      <c r="AH34" s="87">
        <f>SUM(AH30:AH33)</f>
        <v>37094</v>
      </c>
      <c r="AI34" s="75"/>
      <c r="AJ34" s="75"/>
    </row>
    <row r="35" spans="1:36" x14ac:dyDescent="0.2">
      <c r="A35" s="21" t="s">
        <v>19</v>
      </c>
      <c r="B35" s="26"/>
      <c r="C35" s="26"/>
      <c r="D35" s="27"/>
      <c r="E35" s="28"/>
      <c r="F35" s="28"/>
      <c r="G35" s="28"/>
      <c r="H35" s="28"/>
      <c r="I35" s="29"/>
      <c r="J35" s="26"/>
      <c r="K35" s="13"/>
      <c r="L35" s="15"/>
      <c r="M35" s="15"/>
      <c r="N35" s="15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15"/>
      <c r="AE35" s="15"/>
      <c r="AF35" s="15"/>
      <c r="AG35" s="15"/>
      <c r="AH35" s="96"/>
    </row>
    <row r="36" spans="1:36" x14ac:dyDescent="0.2">
      <c r="A36" s="3" t="s">
        <v>10</v>
      </c>
      <c r="B36" s="13">
        <v>5050</v>
      </c>
      <c r="C36" s="13">
        <v>4704</v>
      </c>
      <c r="D36" s="5">
        <v>4285</v>
      </c>
      <c r="E36" s="14">
        <v>12195</v>
      </c>
      <c r="F36" s="14">
        <v>11826</v>
      </c>
      <c r="G36" s="14">
        <v>12122</v>
      </c>
      <c r="H36" s="14">
        <v>12718</v>
      </c>
      <c r="I36" s="4">
        <v>12769</v>
      </c>
      <c r="J36" s="13">
        <v>12752</v>
      </c>
      <c r="K36" s="13">
        <v>13473</v>
      </c>
      <c r="L36" s="15">
        <v>13008</v>
      </c>
      <c r="M36" s="15">
        <v>12860</v>
      </c>
      <c r="N36" s="15">
        <v>12608</v>
      </c>
      <c r="O36" s="43">
        <v>12947</v>
      </c>
      <c r="P36" s="43">
        <v>12979</v>
      </c>
      <c r="Q36" s="43">
        <v>12532</v>
      </c>
      <c r="R36" s="43">
        <v>12025</v>
      </c>
      <c r="S36" s="43">
        <v>11803</v>
      </c>
      <c r="T36" s="43">
        <v>11894</v>
      </c>
      <c r="U36" s="43">
        <v>12319</v>
      </c>
      <c r="V36" s="43">
        <v>12025</v>
      </c>
      <c r="W36" s="43">
        <v>10981</v>
      </c>
      <c r="X36" s="43">
        <v>10419</v>
      </c>
      <c r="Y36" s="43">
        <v>11289</v>
      </c>
      <c r="Z36" s="43">
        <v>11468</v>
      </c>
      <c r="AA36" s="43">
        <v>12131</v>
      </c>
      <c r="AB36" s="43">
        <v>12735</v>
      </c>
      <c r="AC36" s="43">
        <v>11966</v>
      </c>
      <c r="AD36" s="42">
        <v>11121</v>
      </c>
      <c r="AE36" s="15">
        <v>10332</v>
      </c>
      <c r="AF36" s="15">
        <v>8974</v>
      </c>
      <c r="AG36" s="15">
        <v>8723</v>
      </c>
      <c r="AH36" s="96">
        <v>9193</v>
      </c>
    </row>
    <row r="37" spans="1:36" x14ac:dyDescent="0.2">
      <c r="A37" s="3" t="s">
        <v>11</v>
      </c>
      <c r="B37" s="13">
        <v>32484</v>
      </c>
      <c r="C37" s="13">
        <v>32966</v>
      </c>
      <c r="D37" s="5">
        <v>31838</v>
      </c>
      <c r="E37" s="14">
        <v>32607</v>
      </c>
      <c r="F37" s="14">
        <v>31583</v>
      </c>
      <c r="G37" s="14">
        <v>30216</v>
      </c>
      <c r="H37" s="14">
        <v>29013</v>
      </c>
      <c r="I37" s="4">
        <v>27921</v>
      </c>
      <c r="J37" s="13">
        <v>27169</v>
      </c>
      <c r="K37" s="13">
        <v>25847</v>
      </c>
      <c r="L37" s="15">
        <v>28482</v>
      </c>
      <c r="M37" s="15">
        <v>29213</v>
      </c>
      <c r="N37" s="15">
        <v>30382</v>
      </c>
      <c r="O37" s="43">
        <v>29252</v>
      </c>
      <c r="P37" s="43">
        <v>29475</v>
      </c>
      <c r="Q37" s="43">
        <v>29919</v>
      </c>
      <c r="R37" s="43">
        <v>28579</v>
      </c>
      <c r="S37" s="43">
        <v>29122</v>
      </c>
      <c r="T37" s="43">
        <v>28596</v>
      </c>
      <c r="U37" s="43">
        <v>30279</v>
      </c>
      <c r="V37" s="43">
        <v>32030</v>
      </c>
      <c r="W37" s="43">
        <v>32931</v>
      </c>
      <c r="X37" s="43">
        <v>33239</v>
      </c>
      <c r="Y37" s="43">
        <v>33518</v>
      </c>
      <c r="Z37" s="43">
        <v>34697</v>
      </c>
      <c r="AA37" s="43">
        <v>37403</v>
      </c>
      <c r="AB37" s="43">
        <v>40247</v>
      </c>
      <c r="AC37" s="43">
        <v>42599</v>
      </c>
      <c r="AD37" s="42">
        <v>43127</v>
      </c>
      <c r="AE37" s="15">
        <v>40267</v>
      </c>
      <c r="AF37" s="15">
        <v>37006</v>
      </c>
      <c r="AG37" s="15">
        <v>34393</v>
      </c>
      <c r="AH37" s="96">
        <v>31884</v>
      </c>
    </row>
    <row r="38" spans="1:36" x14ac:dyDescent="0.2">
      <c r="A38" s="3" t="s">
        <v>12</v>
      </c>
      <c r="B38" s="13">
        <v>3006</v>
      </c>
      <c r="C38" s="13">
        <v>3373</v>
      </c>
      <c r="D38" s="5">
        <v>3590</v>
      </c>
      <c r="E38" s="14">
        <v>4709</v>
      </c>
      <c r="F38" s="14">
        <v>5068</v>
      </c>
      <c r="G38" s="14">
        <v>3963</v>
      </c>
      <c r="H38" s="14">
        <v>3782</v>
      </c>
      <c r="I38" s="4">
        <v>4394</v>
      </c>
      <c r="J38" s="13">
        <v>4043</v>
      </c>
      <c r="K38" s="13">
        <v>4414</v>
      </c>
      <c r="L38" s="15">
        <v>4818</v>
      </c>
      <c r="M38" s="15">
        <v>5255</v>
      </c>
      <c r="N38" s="15">
        <v>4917</v>
      </c>
      <c r="O38" s="43">
        <v>4928</v>
      </c>
      <c r="P38" s="43">
        <v>5046</v>
      </c>
      <c r="Q38" s="43">
        <v>4825</v>
      </c>
      <c r="R38" s="43">
        <v>5499</v>
      </c>
      <c r="S38" s="43">
        <v>5317</v>
      </c>
      <c r="T38" s="43">
        <v>5599</v>
      </c>
      <c r="U38" s="43">
        <v>5700</v>
      </c>
      <c r="V38" s="43">
        <v>5529</v>
      </c>
      <c r="W38" s="43">
        <v>5268</v>
      </c>
      <c r="X38" s="43">
        <v>4686</v>
      </c>
      <c r="Y38" s="43">
        <v>4766</v>
      </c>
      <c r="Z38" s="43">
        <v>4530</v>
      </c>
      <c r="AA38" s="43">
        <v>4504</v>
      </c>
      <c r="AB38" s="43">
        <v>4904</v>
      </c>
      <c r="AC38" s="43">
        <v>4488</v>
      </c>
      <c r="AD38" s="42">
        <v>4403</v>
      </c>
      <c r="AE38" s="15">
        <v>4052</v>
      </c>
      <c r="AF38" s="15">
        <v>3529</v>
      </c>
      <c r="AG38" s="15">
        <v>3316</v>
      </c>
      <c r="AH38" s="96">
        <v>3577</v>
      </c>
    </row>
    <row r="39" spans="1:36" x14ac:dyDescent="0.2">
      <c r="A39" s="3" t="s">
        <v>13</v>
      </c>
      <c r="B39" s="13">
        <v>1204</v>
      </c>
      <c r="C39" s="13">
        <v>1264</v>
      </c>
      <c r="D39" s="5">
        <v>1390</v>
      </c>
      <c r="E39" s="14">
        <v>1625</v>
      </c>
      <c r="F39" s="14">
        <v>1467</v>
      </c>
      <c r="G39" s="14">
        <v>1466</v>
      </c>
      <c r="H39" s="14">
        <v>1177</v>
      </c>
      <c r="I39" s="4">
        <v>988</v>
      </c>
      <c r="J39" s="13">
        <v>1026</v>
      </c>
      <c r="K39" s="16">
        <v>939</v>
      </c>
      <c r="L39" s="15">
        <v>890</v>
      </c>
      <c r="M39" s="15">
        <v>957</v>
      </c>
      <c r="N39" s="15">
        <v>988</v>
      </c>
      <c r="O39" s="43">
        <v>1173</v>
      </c>
      <c r="P39" s="43">
        <v>1116</v>
      </c>
      <c r="Q39" s="43">
        <v>1020</v>
      </c>
      <c r="R39" s="43">
        <v>1052</v>
      </c>
      <c r="S39" s="43">
        <v>1162</v>
      </c>
      <c r="T39" s="43">
        <v>1220</v>
      </c>
      <c r="U39" s="43">
        <v>1130</v>
      </c>
      <c r="V39" s="43">
        <v>1450</v>
      </c>
      <c r="W39" s="43">
        <v>1384</v>
      </c>
      <c r="X39" s="43">
        <v>1613</v>
      </c>
      <c r="Y39" s="43">
        <v>1677</v>
      </c>
      <c r="Z39" s="43">
        <v>1647</v>
      </c>
      <c r="AA39" s="43">
        <v>1548</v>
      </c>
      <c r="AB39" s="43">
        <v>1738</v>
      </c>
      <c r="AC39" s="43">
        <v>2152</v>
      </c>
      <c r="AD39" s="42">
        <v>2274</v>
      </c>
      <c r="AE39" s="15">
        <v>2303</v>
      </c>
      <c r="AF39" s="15">
        <v>2011</v>
      </c>
      <c r="AG39" s="15">
        <v>1883</v>
      </c>
      <c r="AH39" s="96">
        <v>1679</v>
      </c>
    </row>
    <row r="40" spans="1:36" ht="13.5" thickBot="1" x14ac:dyDescent="0.25">
      <c r="A40" s="17" t="s">
        <v>14</v>
      </c>
      <c r="B40" s="18">
        <f t="shared" ref="B40:U40" si="20">SUM(B36:B39)</f>
        <v>41744</v>
      </c>
      <c r="C40" s="18">
        <f t="shared" si="20"/>
        <v>42307</v>
      </c>
      <c r="D40" s="2">
        <f t="shared" si="20"/>
        <v>41103</v>
      </c>
      <c r="E40" s="19">
        <f t="shared" si="20"/>
        <v>51136</v>
      </c>
      <c r="F40" s="19">
        <f t="shared" si="20"/>
        <v>49944</v>
      </c>
      <c r="G40" s="19">
        <f t="shared" si="20"/>
        <v>47767</v>
      </c>
      <c r="H40" s="19">
        <f t="shared" si="20"/>
        <v>46690</v>
      </c>
      <c r="I40" s="1">
        <f t="shared" si="20"/>
        <v>46072</v>
      </c>
      <c r="J40" s="18">
        <f t="shared" si="20"/>
        <v>44990</v>
      </c>
      <c r="K40" s="20">
        <f t="shared" si="20"/>
        <v>44673</v>
      </c>
      <c r="L40" s="20">
        <f t="shared" si="20"/>
        <v>47198</v>
      </c>
      <c r="M40" s="20">
        <f t="shared" si="20"/>
        <v>48285</v>
      </c>
      <c r="N40" s="20">
        <f t="shared" si="20"/>
        <v>48895</v>
      </c>
      <c r="O40" s="49">
        <f t="shared" si="20"/>
        <v>48300</v>
      </c>
      <c r="P40" s="45">
        <f t="shared" si="20"/>
        <v>48616</v>
      </c>
      <c r="Q40" s="45">
        <v>48296</v>
      </c>
      <c r="R40" s="45">
        <f t="shared" si="20"/>
        <v>47155</v>
      </c>
      <c r="S40" s="45">
        <f t="shared" si="20"/>
        <v>47404</v>
      </c>
      <c r="T40" s="45">
        <f t="shared" si="20"/>
        <v>47309</v>
      </c>
      <c r="U40" s="45">
        <f t="shared" si="20"/>
        <v>49428</v>
      </c>
      <c r="V40" s="45">
        <f t="shared" ref="V40:AA40" si="21">SUM(V36:V39)</f>
        <v>51034</v>
      </c>
      <c r="W40" s="45">
        <f t="shared" si="21"/>
        <v>50564</v>
      </c>
      <c r="X40" s="45">
        <f t="shared" si="21"/>
        <v>49957</v>
      </c>
      <c r="Y40" s="45">
        <f t="shared" si="21"/>
        <v>51250</v>
      </c>
      <c r="Z40" s="45">
        <f t="shared" si="21"/>
        <v>52342</v>
      </c>
      <c r="AA40" s="45">
        <f t="shared" si="21"/>
        <v>55586</v>
      </c>
      <c r="AB40" s="45">
        <f t="shared" ref="AB40:AD40" si="22">SUM(AB36:AB39)</f>
        <v>59624</v>
      </c>
      <c r="AC40" s="45">
        <f t="shared" si="22"/>
        <v>61205</v>
      </c>
      <c r="AD40" s="71">
        <f t="shared" si="22"/>
        <v>60925</v>
      </c>
      <c r="AE40" s="71">
        <f>SUM(AE36:AE39)</f>
        <v>56954</v>
      </c>
      <c r="AF40" s="71">
        <f>SUM(AF36:AF39)</f>
        <v>51520</v>
      </c>
      <c r="AG40" s="71">
        <f>SUM(AG36:AG39)</f>
        <v>48315</v>
      </c>
      <c r="AH40" s="87">
        <f>SUM(AH36:AH39)</f>
        <v>46333</v>
      </c>
      <c r="AI40" s="75"/>
      <c r="AJ40" s="75"/>
    </row>
    <row r="41" spans="1:36" x14ac:dyDescent="0.2">
      <c r="A41" s="21" t="s">
        <v>30</v>
      </c>
      <c r="B41" s="26"/>
      <c r="C41" s="26"/>
      <c r="D41" s="27"/>
      <c r="E41" s="28"/>
      <c r="F41" s="28"/>
      <c r="G41" s="28"/>
      <c r="H41" s="28"/>
      <c r="I41" s="29"/>
      <c r="J41" s="26"/>
      <c r="K41" s="13"/>
      <c r="L41" s="15"/>
      <c r="M41" s="15"/>
      <c r="N41" s="15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15"/>
      <c r="AE41" s="15"/>
      <c r="AF41" s="15"/>
      <c r="AG41" s="15"/>
      <c r="AH41" s="96"/>
    </row>
    <row r="42" spans="1:36" x14ac:dyDescent="0.2">
      <c r="A42" s="3" t="s">
        <v>10</v>
      </c>
      <c r="B42" s="13">
        <v>6075</v>
      </c>
      <c r="C42" s="13">
        <v>5880</v>
      </c>
      <c r="D42" s="5">
        <v>7344</v>
      </c>
      <c r="E42" s="14">
        <v>9796</v>
      </c>
      <c r="F42" s="14">
        <v>10576</v>
      </c>
      <c r="G42" s="14">
        <v>9539</v>
      </c>
      <c r="H42" s="14">
        <v>8843</v>
      </c>
      <c r="I42" s="4">
        <v>9583</v>
      </c>
      <c r="J42" s="13">
        <v>9752</v>
      </c>
      <c r="K42" s="13">
        <v>9948</v>
      </c>
      <c r="L42" s="15">
        <v>10707</v>
      </c>
      <c r="M42" s="15">
        <v>11281</v>
      </c>
      <c r="N42" s="15">
        <v>11429</v>
      </c>
      <c r="O42" s="43">
        <v>12091</v>
      </c>
      <c r="P42" s="43">
        <v>10296</v>
      </c>
      <c r="Q42" s="43">
        <v>10168</v>
      </c>
      <c r="R42" s="43">
        <v>10739</v>
      </c>
      <c r="S42" s="43">
        <v>11154</v>
      </c>
      <c r="T42" s="43">
        <v>11042</v>
      </c>
      <c r="U42" s="43">
        <v>11512</v>
      </c>
      <c r="V42" s="43">
        <v>11560</v>
      </c>
      <c r="W42" s="43">
        <v>11375</v>
      </c>
      <c r="X42" s="43">
        <v>12236</v>
      </c>
      <c r="Y42" s="43">
        <v>16185</v>
      </c>
      <c r="Z42" s="43">
        <v>16169</v>
      </c>
      <c r="AA42" s="43">
        <v>14899</v>
      </c>
      <c r="AB42" s="43">
        <v>14086</v>
      </c>
      <c r="AC42" s="43">
        <v>12807</v>
      </c>
      <c r="AD42" s="42">
        <v>12353</v>
      </c>
      <c r="AE42" s="15">
        <v>11408</v>
      </c>
      <c r="AF42" s="15">
        <v>10228</v>
      </c>
      <c r="AG42" s="15">
        <v>10310</v>
      </c>
      <c r="AH42" s="96">
        <v>10041</v>
      </c>
    </row>
    <row r="43" spans="1:36" x14ac:dyDescent="0.2">
      <c r="A43" s="3" t="s">
        <v>11</v>
      </c>
      <c r="B43" s="13">
        <v>14277</v>
      </c>
      <c r="C43" s="13">
        <v>14155</v>
      </c>
      <c r="D43" s="5">
        <v>15004</v>
      </c>
      <c r="E43" s="14">
        <v>14227</v>
      </c>
      <c r="F43" s="14">
        <v>14941</v>
      </c>
      <c r="G43" s="14">
        <v>15234</v>
      </c>
      <c r="H43" s="14">
        <v>16640</v>
      </c>
      <c r="I43" s="4">
        <v>16346</v>
      </c>
      <c r="J43" s="13">
        <v>17453</v>
      </c>
      <c r="K43" s="13">
        <v>17165</v>
      </c>
      <c r="L43" s="15">
        <v>17846</v>
      </c>
      <c r="M43" s="15">
        <v>18289</v>
      </c>
      <c r="N43" s="15">
        <v>18767</v>
      </c>
      <c r="O43" s="43">
        <v>19688</v>
      </c>
      <c r="P43" s="43">
        <v>22815</v>
      </c>
      <c r="Q43" s="43">
        <v>25154</v>
      </c>
      <c r="R43" s="43">
        <v>26408</v>
      </c>
      <c r="S43" s="43">
        <v>26078</v>
      </c>
      <c r="T43" s="43">
        <v>25016</v>
      </c>
      <c r="U43" s="43">
        <v>27373</v>
      </c>
      <c r="V43" s="43">
        <v>28527</v>
      </c>
      <c r="W43" s="43">
        <v>30366</v>
      </c>
      <c r="X43" s="43">
        <v>30839</v>
      </c>
      <c r="Y43" s="43">
        <v>36622</v>
      </c>
      <c r="Z43" s="43">
        <v>37939</v>
      </c>
      <c r="AA43" s="43">
        <v>38311</v>
      </c>
      <c r="AB43" s="43">
        <v>35983</v>
      </c>
      <c r="AC43" s="43">
        <v>33749</v>
      </c>
      <c r="AD43" s="42">
        <v>32860</v>
      </c>
      <c r="AE43" s="15">
        <v>33214</v>
      </c>
      <c r="AF43" s="15">
        <v>34273</v>
      </c>
      <c r="AG43" s="15">
        <v>34507</v>
      </c>
      <c r="AH43" s="96">
        <v>33660</v>
      </c>
    </row>
    <row r="44" spans="1:36" x14ac:dyDescent="0.2">
      <c r="A44" s="3" t="s">
        <v>12</v>
      </c>
      <c r="B44" s="13">
        <v>3082</v>
      </c>
      <c r="C44" s="13">
        <v>2869</v>
      </c>
      <c r="D44" s="5">
        <v>3094</v>
      </c>
      <c r="E44" s="14">
        <v>2557</v>
      </c>
      <c r="F44" s="14">
        <v>3689</v>
      </c>
      <c r="G44" s="14">
        <v>3473</v>
      </c>
      <c r="H44" s="14">
        <v>3157</v>
      </c>
      <c r="I44" s="4">
        <v>2787</v>
      </c>
      <c r="J44" s="13">
        <v>2471</v>
      </c>
      <c r="K44" s="13">
        <v>2255</v>
      </c>
      <c r="L44" s="15">
        <v>2322</v>
      </c>
      <c r="M44" s="15">
        <v>2672</v>
      </c>
      <c r="N44" s="15">
        <v>2909</v>
      </c>
      <c r="O44" s="43">
        <v>2934</v>
      </c>
      <c r="P44" s="43">
        <v>3792</v>
      </c>
      <c r="Q44" s="43">
        <v>4262</v>
      </c>
      <c r="R44" s="43">
        <v>4438</v>
      </c>
      <c r="S44" s="43">
        <v>4437</v>
      </c>
      <c r="T44" s="43">
        <v>4740</v>
      </c>
      <c r="U44" s="43">
        <v>4640</v>
      </c>
      <c r="V44" s="43">
        <v>5066</v>
      </c>
      <c r="W44" s="43">
        <v>5208</v>
      </c>
      <c r="X44" s="43">
        <v>5203</v>
      </c>
      <c r="Y44" s="43">
        <v>5610</v>
      </c>
      <c r="Z44" s="43">
        <v>5527</v>
      </c>
      <c r="AA44" s="43">
        <v>5449</v>
      </c>
      <c r="AB44" s="43">
        <v>5190</v>
      </c>
      <c r="AC44" s="43">
        <v>5186</v>
      </c>
      <c r="AD44" s="42">
        <v>4825</v>
      </c>
      <c r="AE44" s="15">
        <v>5245</v>
      </c>
      <c r="AF44" s="15">
        <v>5730</v>
      </c>
      <c r="AG44" s="15">
        <v>6395</v>
      </c>
      <c r="AH44" s="96">
        <v>6220</v>
      </c>
    </row>
    <row r="45" spans="1:36" x14ac:dyDescent="0.2">
      <c r="A45" s="3" t="s">
        <v>13</v>
      </c>
      <c r="B45" s="13">
        <v>630</v>
      </c>
      <c r="C45" s="13">
        <v>662</v>
      </c>
      <c r="D45" s="5">
        <v>655</v>
      </c>
      <c r="E45" s="14">
        <v>858</v>
      </c>
      <c r="F45" s="14">
        <v>918</v>
      </c>
      <c r="G45" s="14">
        <v>982</v>
      </c>
      <c r="H45" s="14">
        <v>934</v>
      </c>
      <c r="I45" s="4">
        <v>834</v>
      </c>
      <c r="J45" s="13">
        <v>867</v>
      </c>
      <c r="K45" s="16">
        <v>871</v>
      </c>
      <c r="L45" s="15">
        <v>768</v>
      </c>
      <c r="M45" s="15">
        <v>758</v>
      </c>
      <c r="N45" s="15">
        <v>846</v>
      </c>
      <c r="O45" s="43">
        <v>837</v>
      </c>
      <c r="P45" s="43">
        <v>949</v>
      </c>
      <c r="Q45" s="43">
        <v>1007</v>
      </c>
      <c r="R45" s="43">
        <v>814</v>
      </c>
      <c r="S45" s="43">
        <v>891</v>
      </c>
      <c r="T45" s="43">
        <v>756</v>
      </c>
      <c r="U45" s="43">
        <v>893</v>
      </c>
      <c r="V45" s="43">
        <v>906</v>
      </c>
      <c r="W45" s="43">
        <v>1035</v>
      </c>
      <c r="X45" s="43">
        <v>1036</v>
      </c>
      <c r="Y45" s="43">
        <v>1242</v>
      </c>
      <c r="Z45" s="43">
        <v>1380</v>
      </c>
      <c r="AA45" s="43">
        <v>1077</v>
      </c>
      <c r="AB45" s="43">
        <v>1261</v>
      </c>
      <c r="AC45" s="43">
        <v>1218</v>
      </c>
      <c r="AD45" s="42">
        <v>1072</v>
      </c>
      <c r="AE45" s="15">
        <v>1023</v>
      </c>
      <c r="AF45" s="15">
        <v>902</v>
      </c>
      <c r="AG45" s="15">
        <v>1003</v>
      </c>
      <c r="AH45" s="96">
        <v>925</v>
      </c>
    </row>
    <row r="46" spans="1:36" ht="13.5" thickBot="1" x14ac:dyDescent="0.25">
      <c r="A46" s="38" t="s">
        <v>14</v>
      </c>
      <c r="B46" s="39">
        <f t="shared" ref="B46:U46" si="23">SUM(B42:B45)</f>
        <v>24064</v>
      </c>
      <c r="C46" s="39">
        <f t="shared" si="23"/>
        <v>23566</v>
      </c>
      <c r="D46" s="40">
        <f t="shared" si="23"/>
        <v>26097</v>
      </c>
      <c r="E46" s="41">
        <f t="shared" si="23"/>
        <v>27438</v>
      </c>
      <c r="F46" s="41">
        <f t="shared" si="23"/>
        <v>30124</v>
      </c>
      <c r="G46" s="41">
        <f t="shared" si="23"/>
        <v>29228</v>
      </c>
      <c r="H46" s="41">
        <f t="shared" si="23"/>
        <v>29574</v>
      </c>
      <c r="I46" s="51">
        <f t="shared" si="23"/>
        <v>29550</v>
      </c>
      <c r="J46" s="39">
        <f t="shared" si="23"/>
        <v>30543</v>
      </c>
      <c r="K46" s="39">
        <f t="shared" si="23"/>
        <v>30239</v>
      </c>
      <c r="L46" s="39">
        <f t="shared" si="23"/>
        <v>31643</v>
      </c>
      <c r="M46" s="39">
        <f t="shared" si="23"/>
        <v>33000</v>
      </c>
      <c r="N46" s="39">
        <f t="shared" si="23"/>
        <v>33951</v>
      </c>
      <c r="O46" s="40">
        <f t="shared" si="23"/>
        <v>35550</v>
      </c>
      <c r="P46" s="34">
        <f t="shared" si="23"/>
        <v>37852</v>
      </c>
      <c r="Q46" s="34">
        <v>40591</v>
      </c>
      <c r="R46" s="34">
        <f t="shared" si="23"/>
        <v>42399</v>
      </c>
      <c r="S46" s="34">
        <f t="shared" si="23"/>
        <v>42560</v>
      </c>
      <c r="T46" s="34">
        <f t="shared" si="23"/>
        <v>41554</v>
      </c>
      <c r="U46" s="34">
        <f t="shared" si="23"/>
        <v>44418</v>
      </c>
      <c r="V46" s="34">
        <f t="shared" ref="V46:AA46" si="24">SUM(V42:V45)</f>
        <v>46059</v>
      </c>
      <c r="W46" s="34">
        <f t="shared" si="24"/>
        <v>47984</v>
      </c>
      <c r="X46" s="34">
        <f t="shared" si="24"/>
        <v>49314</v>
      </c>
      <c r="Y46" s="34">
        <f t="shared" si="24"/>
        <v>59659</v>
      </c>
      <c r="Z46" s="34">
        <f t="shared" si="24"/>
        <v>61015</v>
      </c>
      <c r="AA46" s="34">
        <f t="shared" si="24"/>
        <v>59736</v>
      </c>
      <c r="AB46" s="34">
        <f t="shared" ref="AB46:AD46" si="25">SUM(AB42:AB45)</f>
        <v>56520</v>
      </c>
      <c r="AC46" s="34">
        <f t="shared" si="25"/>
        <v>52960</v>
      </c>
      <c r="AD46" s="92">
        <f t="shared" si="25"/>
        <v>51110</v>
      </c>
      <c r="AE46" s="92">
        <f>SUM(AE42:AE45)</f>
        <v>50890</v>
      </c>
      <c r="AF46" s="92">
        <f>SUM(AF42:AF45)</f>
        <v>51133</v>
      </c>
      <c r="AG46" s="92">
        <f>SUM(AG42:AG45)</f>
        <v>52215</v>
      </c>
      <c r="AH46" s="106">
        <f>SUM(AH42:AH45)</f>
        <v>50846</v>
      </c>
      <c r="AI46" s="75"/>
      <c r="AJ46" s="75"/>
    </row>
    <row r="47" spans="1:36" ht="13.5" thickTop="1" x14ac:dyDescent="0.2"/>
  </sheetData>
  <mergeCells count="3">
    <mergeCell ref="A2:Q2"/>
    <mergeCell ref="A3:AH3"/>
    <mergeCell ref="AA4:AH4"/>
  </mergeCells>
  <phoneticPr fontId="0" type="noConversion"/>
  <printOptions horizontalCentered="1"/>
  <pageMargins left="0.75" right="0.75" top="0.5" bottom="0.5" header="0.5" footer="0.5"/>
  <pageSetup scale="102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52"/>
  </sheetPr>
  <dimension ref="A1:AH64"/>
  <sheetViews>
    <sheetView view="pageBreakPreview" zoomScale="95" zoomScaleNormal="100" workbookViewId="0">
      <selection activeCell="AC1" sqref="AC1:AC1048576"/>
    </sheetView>
  </sheetViews>
  <sheetFormatPr defaultRowHeight="12.75" x14ac:dyDescent="0.2"/>
  <cols>
    <col min="1" max="1" width="23.140625" customWidth="1"/>
    <col min="2" max="10" width="7.5703125" hidden="1" customWidth="1"/>
    <col min="11" max="11" width="11.28515625" hidden="1" customWidth="1"/>
    <col min="12" max="12" width="12.28515625" hidden="1" customWidth="1"/>
    <col min="13" max="13" width="11.5703125" hidden="1" customWidth="1"/>
    <col min="14" max="14" width="12.5703125" hidden="1" customWidth="1"/>
    <col min="15" max="15" width="12.85546875" hidden="1" customWidth="1"/>
    <col min="16" max="22" width="12" hidden="1" customWidth="1"/>
    <col min="23" max="23" width="1" hidden="1" customWidth="1"/>
    <col min="24" max="26" width="12" hidden="1" customWidth="1"/>
    <col min="27" max="29" width="11" hidden="1" customWidth="1"/>
    <col min="30" max="34" width="11" customWidth="1"/>
  </cols>
  <sheetData>
    <row r="1" spans="1:34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4" ht="13.5" thickBo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34" ht="18.75" thickTop="1" x14ac:dyDescent="0.25">
      <c r="A3" s="113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22.5" customHeight="1" x14ac:dyDescent="0.25">
      <c r="A4" s="85"/>
      <c r="B4" s="81" t="s">
        <v>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 t="s">
        <v>7</v>
      </c>
      <c r="S4" s="83"/>
      <c r="T4" s="83"/>
      <c r="U4" s="83"/>
      <c r="V4" s="84"/>
      <c r="W4" s="84"/>
      <c r="X4" s="84"/>
      <c r="Y4" s="84"/>
      <c r="Z4" s="84"/>
      <c r="AA4" s="116" t="s">
        <v>29</v>
      </c>
      <c r="AB4" s="117"/>
      <c r="AC4" s="117"/>
      <c r="AD4" s="117"/>
      <c r="AE4" s="117"/>
      <c r="AF4" s="117"/>
      <c r="AG4" s="117"/>
      <c r="AH4" s="118"/>
    </row>
    <row r="5" spans="1:34" ht="15.75" thickBot="1" x14ac:dyDescent="0.3">
      <c r="A5" s="53"/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8</v>
      </c>
      <c r="H5" s="36">
        <v>1997</v>
      </c>
      <c r="I5" s="36">
        <v>1998</v>
      </c>
      <c r="J5" s="36">
        <v>1999</v>
      </c>
      <c r="K5" s="36">
        <v>2000</v>
      </c>
      <c r="L5" s="36">
        <v>2001</v>
      </c>
      <c r="M5" s="36">
        <v>2002</v>
      </c>
      <c r="N5" s="36">
        <v>2003</v>
      </c>
      <c r="O5" s="36">
        <v>2004</v>
      </c>
      <c r="P5" s="36">
        <v>2005</v>
      </c>
      <c r="Q5" s="36">
        <v>2006</v>
      </c>
      <c r="R5" s="36">
        <v>2007</v>
      </c>
      <c r="S5" s="36">
        <v>2008</v>
      </c>
      <c r="T5" s="36">
        <v>2009</v>
      </c>
      <c r="U5" s="36">
        <v>2010</v>
      </c>
      <c r="V5" s="36">
        <v>2011</v>
      </c>
      <c r="W5" s="36">
        <v>2012</v>
      </c>
      <c r="X5" s="36">
        <v>2013</v>
      </c>
      <c r="Y5" s="36">
        <v>2014</v>
      </c>
      <c r="Z5" s="36">
        <v>2015</v>
      </c>
      <c r="AA5" s="36">
        <v>2016</v>
      </c>
      <c r="AB5" s="36">
        <v>2017</v>
      </c>
      <c r="AC5" s="88">
        <v>2018</v>
      </c>
      <c r="AD5" s="88">
        <v>2019</v>
      </c>
      <c r="AE5" s="97">
        <v>2020</v>
      </c>
      <c r="AF5" s="97">
        <v>2021</v>
      </c>
      <c r="AG5" s="97">
        <v>2022</v>
      </c>
      <c r="AH5" s="126">
        <v>2023</v>
      </c>
    </row>
    <row r="6" spans="1:34" x14ac:dyDescent="0.2">
      <c r="A6" s="21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3"/>
      <c r="M6" s="23"/>
      <c r="N6" s="23"/>
      <c r="O6" s="24"/>
      <c r="P6" s="56"/>
      <c r="Q6" s="44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0"/>
      <c r="AE6" s="9"/>
      <c r="AF6" s="9"/>
      <c r="AG6" s="121"/>
      <c r="AH6" s="80"/>
    </row>
    <row r="7" spans="1:34" x14ac:dyDescent="0.2">
      <c r="A7" s="3" t="s">
        <v>10</v>
      </c>
      <c r="B7" s="5"/>
      <c r="C7" s="5"/>
      <c r="D7" s="5">
        <v>14920</v>
      </c>
      <c r="E7" s="5">
        <v>14812</v>
      </c>
      <c r="F7" s="5">
        <v>14286</v>
      </c>
      <c r="G7" s="5">
        <v>14976</v>
      </c>
      <c r="H7" s="5">
        <v>14788</v>
      </c>
      <c r="I7" s="5">
        <v>14331</v>
      </c>
      <c r="J7" s="5">
        <v>16523</v>
      </c>
      <c r="K7" s="5">
        <v>17069</v>
      </c>
      <c r="L7" s="43">
        <v>16376</v>
      </c>
      <c r="M7" s="43">
        <v>18557</v>
      </c>
      <c r="N7" s="43">
        <v>17202</v>
      </c>
      <c r="O7" s="54">
        <v>14817</v>
      </c>
      <c r="P7" s="54">
        <v>14340</v>
      </c>
      <c r="Q7" s="42">
        <v>13744</v>
      </c>
      <c r="R7" s="43">
        <v>12069</v>
      </c>
      <c r="S7" s="43">
        <v>12041</v>
      </c>
      <c r="T7" s="43">
        <v>12233</v>
      </c>
      <c r="U7" s="43">
        <v>11357</v>
      </c>
      <c r="V7" s="43">
        <v>12793</v>
      </c>
      <c r="W7" s="43">
        <v>13392</v>
      </c>
      <c r="X7" s="43">
        <v>14724</v>
      </c>
      <c r="Y7" s="43">
        <v>12485</v>
      </c>
      <c r="Z7" s="43">
        <v>11740</v>
      </c>
      <c r="AA7" s="43">
        <v>10560</v>
      </c>
      <c r="AB7" s="43">
        <v>9539</v>
      </c>
      <c r="AC7" s="10">
        <v>8880</v>
      </c>
      <c r="AD7" s="15">
        <v>8653</v>
      </c>
      <c r="AE7" s="15">
        <v>9297</v>
      </c>
      <c r="AF7" s="15">
        <v>10367</v>
      </c>
      <c r="AG7" s="15">
        <v>11163</v>
      </c>
      <c r="AH7" s="125">
        <v>11209</v>
      </c>
    </row>
    <row r="8" spans="1:34" x14ac:dyDescent="0.2">
      <c r="A8" s="3" t="s">
        <v>11</v>
      </c>
      <c r="B8" s="5"/>
      <c r="C8" s="5"/>
      <c r="D8" s="5">
        <v>685</v>
      </c>
      <c r="E8" s="5">
        <v>994</v>
      </c>
      <c r="F8" s="5">
        <v>1776</v>
      </c>
      <c r="G8" s="5">
        <v>2823</v>
      </c>
      <c r="H8" s="5">
        <v>2778</v>
      </c>
      <c r="I8" s="5">
        <v>3399</v>
      </c>
      <c r="J8" s="5">
        <v>3348</v>
      </c>
      <c r="K8" s="6">
        <v>4478</v>
      </c>
      <c r="L8" s="43">
        <v>5575</v>
      </c>
      <c r="M8" s="43">
        <v>6151</v>
      </c>
      <c r="N8" s="43">
        <v>7367</v>
      </c>
      <c r="O8" s="54">
        <v>7512</v>
      </c>
      <c r="P8" s="54">
        <v>7257</v>
      </c>
      <c r="Q8" s="42">
        <v>7087</v>
      </c>
      <c r="R8" s="43">
        <v>5993</v>
      </c>
      <c r="S8" s="43">
        <v>6036</v>
      </c>
      <c r="T8" s="43">
        <v>5729</v>
      </c>
      <c r="U8" s="43">
        <v>5568</v>
      </c>
      <c r="V8" s="43">
        <v>5818</v>
      </c>
      <c r="W8" s="43">
        <v>6723</v>
      </c>
      <c r="X8" s="43">
        <v>6668</v>
      </c>
      <c r="Y8" s="43">
        <v>6858</v>
      </c>
      <c r="Z8" s="43">
        <v>7323</v>
      </c>
      <c r="AA8" s="43">
        <v>7155</v>
      </c>
      <c r="AB8" s="43">
        <v>6276</v>
      </c>
      <c r="AC8" s="10">
        <v>5669</v>
      </c>
      <c r="AD8" s="15">
        <v>6160</v>
      </c>
      <c r="AE8" s="15">
        <v>6312</v>
      </c>
      <c r="AF8" s="15">
        <v>6849</v>
      </c>
      <c r="AG8" s="15">
        <v>7153</v>
      </c>
      <c r="AH8" s="125">
        <v>8087</v>
      </c>
    </row>
    <row r="9" spans="1:34" x14ac:dyDescent="0.2">
      <c r="A9" s="3" t="s">
        <v>25</v>
      </c>
      <c r="B9" s="5"/>
      <c r="C9" s="5"/>
      <c r="D9" s="5"/>
      <c r="E9" s="5"/>
      <c r="F9" s="5"/>
      <c r="G9" s="5"/>
      <c r="H9" s="5"/>
      <c r="I9" s="5"/>
      <c r="J9" s="5"/>
      <c r="K9" s="6"/>
      <c r="L9" s="43"/>
      <c r="M9" s="43"/>
      <c r="N9" s="43"/>
      <c r="O9" s="54"/>
      <c r="P9" s="54">
        <v>0</v>
      </c>
      <c r="Q9" s="42">
        <v>0</v>
      </c>
      <c r="R9" s="43">
        <v>0</v>
      </c>
      <c r="S9" s="43">
        <v>171</v>
      </c>
      <c r="T9" s="43">
        <v>393</v>
      </c>
      <c r="U9" s="43">
        <v>376</v>
      </c>
      <c r="V9" s="43">
        <v>222</v>
      </c>
      <c r="W9" s="43">
        <v>439</v>
      </c>
      <c r="X9" s="43">
        <v>466</v>
      </c>
      <c r="Y9" s="43">
        <v>383</v>
      </c>
      <c r="Z9" s="43">
        <v>264</v>
      </c>
      <c r="AA9" s="43">
        <v>466</v>
      </c>
      <c r="AB9" s="43">
        <v>667</v>
      </c>
      <c r="AC9" s="10">
        <v>454</v>
      </c>
      <c r="AD9" s="15">
        <v>354</v>
      </c>
      <c r="AE9" s="15">
        <v>572</v>
      </c>
      <c r="AF9" s="15">
        <v>301</v>
      </c>
      <c r="AG9" s="15">
        <v>7</v>
      </c>
      <c r="AH9" s="125">
        <v>66</v>
      </c>
    </row>
    <row r="10" spans="1:34" x14ac:dyDescent="0.2">
      <c r="A10" s="3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6">
        <v>0</v>
      </c>
      <c r="L10" s="43">
        <v>0</v>
      </c>
      <c r="M10" s="43">
        <v>1</v>
      </c>
      <c r="N10" s="43">
        <v>0</v>
      </c>
      <c r="O10" s="54">
        <v>0</v>
      </c>
      <c r="P10" s="54">
        <v>0</v>
      </c>
      <c r="Q10" s="42">
        <v>0</v>
      </c>
      <c r="R10" s="43">
        <v>0</v>
      </c>
      <c r="S10" s="43">
        <v>15</v>
      </c>
      <c r="T10" s="43">
        <v>39</v>
      </c>
      <c r="U10" s="43">
        <v>82</v>
      </c>
      <c r="V10" s="43">
        <v>0</v>
      </c>
      <c r="W10" s="43">
        <v>0</v>
      </c>
      <c r="X10" s="43">
        <v>51</v>
      </c>
      <c r="Y10" s="43">
        <v>46</v>
      </c>
      <c r="Z10" s="43">
        <v>51</v>
      </c>
      <c r="AA10" s="43">
        <v>0</v>
      </c>
      <c r="AB10" s="43">
        <v>60</v>
      </c>
      <c r="AC10" s="10">
        <v>69</v>
      </c>
      <c r="AD10" s="15"/>
      <c r="AE10" s="15"/>
      <c r="AF10" s="15">
        <v>51</v>
      </c>
      <c r="AG10" s="15">
        <v>42</v>
      </c>
      <c r="AH10" s="96"/>
    </row>
    <row r="11" spans="1:34" ht="13.5" thickBot="1" x14ac:dyDescent="0.25">
      <c r="A11" s="17" t="s">
        <v>14</v>
      </c>
      <c r="B11" s="2">
        <f t="shared" ref="B11:J11" si="0">SUM(B7:B8)</f>
        <v>0</v>
      </c>
      <c r="C11" s="2">
        <f t="shared" si="0"/>
        <v>0</v>
      </c>
      <c r="D11" s="2">
        <f t="shared" si="0"/>
        <v>15605</v>
      </c>
      <c r="E11" s="2">
        <f t="shared" si="0"/>
        <v>15806</v>
      </c>
      <c r="F11" s="2">
        <f t="shared" si="0"/>
        <v>16062</v>
      </c>
      <c r="G11" s="2">
        <f t="shared" si="0"/>
        <v>17799</v>
      </c>
      <c r="H11" s="2">
        <f t="shared" si="0"/>
        <v>17566</v>
      </c>
      <c r="I11" s="2">
        <f t="shared" si="0"/>
        <v>17730</v>
      </c>
      <c r="J11" s="2">
        <f t="shared" si="0"/>
        <v>19871</v>
      </c>
      <c r="K11" s="49">
        <f t="shared" ref="K11:U11" si="1">SUM(K7:K10)</f>
        <v>21547</v>
      </c>
      <c r="L11" s="49">
        <f t="shared" si="1"/>
        <v>21951</v>
      </c>
      <c r="M11" s="49">
        <f t="shared" si="1"/>
        <v>24709</v>
      </c>
      <c r="N11" s="49">
        <f t="shared" si="1"/>
        <v>24569</v>
      </c>
      <c r="O11" s="58">
        <f t="shared" si="1"/>
        <v>22329</v>
      </c>
      <c r="P11" s="46">
        <f t="shared" si="1"/>
        <v>21597</v>
      </c>
      <c r="Q11" s="47">
        <v>20831</v>
      </c>
      <c r="R11" s="45">
        <f t="shared" si="1"/>
        <v>18062</v>
      </c>
      <c r="S11" s="45">
        <f t="shared" si="1"/>
        <v>18263</v>
      </c>
      <c r="T11" s="45">
        <f t="shared" si="1"/>
        <v>18394</v>
      </c>
      <c r="U11" s="45">
        <f t="shared" si="1"/>
        <v>17383</v>
      </c>
      <c r="V11" s="45">
        <f t="shared" ref="V11:AA11" si="2">SUM(V7:V10)</f>
        <v>18833</v>
      </c>
      <c r="W11" s="45">
        <f t="shared" si="2"/>
        <v>20554</v>
      </c>
      <c r="X11" s="45">
        <f t="shared" si="2"/>
        <v>21909</v>
      </c>
      <c r="Y11" s="45">
        <f t="shared" si="2"/>
        <v>19772</v>
      </c>
      <c r="Z11" s="45">
        <f t="shared" si="2"/>
        <v>19378</v>
      </c>
      <c r="AA11" s="45">
        <f t="shared" si="2"/>
        <v>18181</v>
      </c>
      <c r="AB11" s="45">
        <f t="shared" ref="AB11:AD11" si="3">SUM(AB7:AB10)</f>
        <v>16542</v>
      </c>
      <c r="AC11" s="45">
        <f t="shared" si="3"/>
        <v>15072</v>
      </c>
      <c r="AD11" s="71">
        <f t="shared" si="3"/>
        <v>15167</v>
      </c>
      <c r="AE11" s="71">
        <f>SUM(AE7:AE10)</f>
        <v>16181</v>
      </c>
      <c r="AF11" s="71">
        <f>SUM(AF7:AF10)</f>
        <v>17568</v>
      </c>
      <c r="AG11" s="71">
        <f>SUM(AG7:AG10)</f>
        <v>18365</v>
      </c>
      <c r="AH11" s="87">
        <f>SUM(AH7:AH10)</f>
        <v>19362</v>
      </c>
    </row>
    <row r="12" spans="1:34" x14ac:dyDescent="0.2">
      <c r="A12" s="21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5"/>
      <c r="L12" s="43"/>
      <c r="M12" s="43"/>
      <c r="N12" s="43"/>
      <c r="O12" s="24"/>
      <c r="P12" s="54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15"/>
      <c r="AE12" s="15"/>
      <c r="AF12" s="15"/>
      <c r="AG12" s="15"/>
      <c r="AH12" s="96"/>
    </row>
    <row r="13" spans="1:34" x14ac:dyDescent="0.2">
      <c r="A13" s="3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43"/>
      <c r="M13" s="43"/>
      <c r="N13" s="43"/>
      <c r="O13" s="54"/>
      <c r="P13" s="54"/>
      <c r="Q13" s="74"/>
      <c r="R13" s="66"/>
      <c r="S13" s="66"/>
      <c r="T13" s="66"/>
      <c r="U13" s="66"/>
      <c r="V13" s="66"/>
      <c r="W13" s="43">
        <v>15</v>
      </c>
      <c r="X13" s="43">
        <v>21</v>
      </c>
      <c r="Y13" s="43">
        <v>24</v>
      </c>
      <c r="Z13" s="43">
        <v>0</v>
      </c>
      <c r="AA13" s="43">
        <v>0</v>
      </c>
      <c r="AB13" s="104"/>
      <c r="AC13" s="104"/>
      <c r="AD13" s="99"/>
      <c r="AE13" s="99"/>
      <c r="AF13" s="99"/>
      <c r="AG13" s="99"/>
      <c r="AH13" s="100"/>
    </row>
    <row r="14" spans="1:34" x14ac:dyDescent="0.2">
      <c r="A14" s="3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43"/>
      <c r="M14" s="43"/>
      <c r="N14" s="43"/>
      <c r="O14" s="54"/>
      <c r="P14" s="54"/>
      <c r="Q14" s="74"/>
      <c r="R14" s="66"/>
      <c r="S14" s="66"/>
      <c r="T14" s="66"/>
      <c r="U14" s="43">
        <v>44</v>
      </c>
      <c r="V14" s="43">
        <v>48</v>
      </c>
      <c r="W14" s="43">
        <v>82</v>
      </c>
      <c r="X14" s="43">
        <v>195</v>
      </c>
      <c r="Y14" s="43">
        <v>193</v>
      </c>
      <c r="Z14" s="43">
        <v>240</v>
      </c>
      <c r="AA14" s="43">
        <v>260</v>
      </c>
      <c r="AB14" s="43">
        <v>304</v>
      </c>
      <c r="AC14" s="43">
        <v>319</v>
      </c>
      <c r="AD14" s="42">
        <v>260</v>
      </c>
      <c r="AE14" s="15">
        <v>334</v>
      </c>
      <c r="AF14" s="15">
        <v>202</v>
      </c>
      <c r="AG14" s="15">
        <v>289</v>
      </c>
      <c r="AH14" s="125">
        <v>264</v>
      </c>
    </row>
    <row r="15" spans="1:34" x14ac:dyDescent="0.2">
      <c r="A15" s="3" t="s">
        <v>12</v>
      </c>
      <c r="B15" s="5">
        <v>15283</v>
      </c>
      <c r="C15" s="5">
        <v>14999</v>
      </c>
      <c r="D15" s="5">
        <v>15306</v>
      </c>
      <c r="E15" s="5">
        <v>14981</v>
      </c>
      <c r="F15" s="5">
        <v>15401</v>
      </c>
      <c r="G15" s="5">
        <v>15500</v>
      </c>
      <c r="H15" s="5">
        <v>15912</v>
      </c>
      <c r="I15" s="5">
        <v>15979</v>
      </c>
      <c r="J15" s="5">
        <v>16874</v>
      </c>
      <c r="K15" s="5">
        <v>16814</v>
      </c>
      <c r="L15" s="43">
        <v>16857</v>
      </c>
      <c r="M15" s="43">
        <v>17130</v>
      </c>
      <c r="N15" s="43">
        <v>17721</v>
      </c>
      <c r="O15" s="54">
        <v>18405</v>
      </c>
      <c r="P15" s="54">
        <v>18404</v>
      </c>
      <c r="Q15" s="42">
        <v>18027</v>
      </c>
      <c r="R15" s="43">
        <v>18210</v>
      </c>
      <c r="S15" s="43">
        <v>18341</v>
      </c>
      <c r="T15" s="43">
        <v>18768</v>
      </c>
      <c r="U15" s="43">
        <f>19317</f>
        <v>19317</v>
      </c>
      <c r="V15" s="43">
        <v>20460</v>
      </c>
      <c r="W15" s="43">
        <v>20082</v>
      </c>
      <c r="X15" s="43">
        <v>20212</v>
      </c>
      <c r="Y15" s="43">
        <v>19891</v>
      </c>
      <c r="Z15" s="43">
        <v>20602</v>
      </c>
      <c r="AA15" s="43">
        <v>20570</v>
      </c>
      <c r="AB15" s="43">
        <v>20218</v>
      </c>
      <c r="AC15" s="43">
        <v>20505</v>
      </c>
      <c r="AD15" s="42">
        <v>20779</v>
      </c>
      <c r="AE15" s="15">
        <v>20873</v>
      </c>
      <c r="AF15" s="15">
        <v>16459</v>
      </c>
      <c r="AG15" s="15">
        <v>16953</v>
      </c>
      <c r="AH15" s="125">
        <v>16866</v>
      </c>
    </row>
    <row r="16" spans="1:34" x14ac:dyDescent="0.2">
      <c r="A16" s="3" t="s">
        <v>13</v>
      </c>
      <c r="B16" s="5">
        <v>511</v>
      </c>
      <c r="C16" s="5">
        <v>323</v>
      </c>
      <c r="D16" s="5">
        <v>274</v>
      </c>
      <c r="E16" s="5">
        <v>323</v>
      </c>
      <c r="F16" s="5">
        <v>310</v>
      </c>
      <c r="G16" s="5">
        <v>359</v>
      </c>
      <c r="H16" s="5">
        <v>369</v>
      </c>
      <c r="I16" s="5">
        <v>338</v>
      </c>
      <c r="J16" s="5">
        <v>346</v>
      </c>
      <c r="K16" s="6">
        <v>310</v>
      </c>
      <c r="L16" s="43">
        <v>287</v>
      </c>
      <c r="M16" s="43">
        <v>361</v>
      </c>
      <c r="N16" s="43">
        <v>385</v>
      </c>
      <c r="O16" s="54">
        <v>376</v>
      </c>
      <c r="P16" s="54">
        <v>368</v>
      </c>
      <c r="Q16" s="42">
        <v>410</v>
      </c>
      <c r="R16" s="43">
        <v>348</v>
      </c>
      <c r="S16" s="43">
        <v>344</v>
      </c>
      <c r="T16" s="43">
        <v>395</v>
      </c>
      <c r="U16" s="43">
        <v>431</v>
      </c>
      <c r="V16" s="43">
        <v>366</v>
      </c>
      <c r="W16" s="43">
        <v>401</v>
      </c>
      <c r="X16" s="43">
        <v>522</v>
      </c>
      <c r="Y16" s="43">
        <v>568</v>
      </c>
      <c r="Z16" s="43">
        <v>515</v>
      </c>
      <c r="AA16" s="43">
        <v>541</v>
      </c>
      <c r="AB16" s="43">
        <v>550</v>
      </c>
      <c r="AC16" s="43">
        <v>457</v>
      </c>
      <c r="AD16" s="42">
        <v>694</v>
      </c>
      <c r="AE16" s="15">
        <v>493</v>
      </c>
      <c r="AF16" s="15">
        <v>5783</v>
      </c>
      <c r="AG16" s="15">
        <v>5550</v>
      </c>
      <c r="AH16" s="125">
        <v>5967</v>
      </c>
    </row>
    <row r="17" spans="1:34" ht="13.5" thickBot="1" x14ac:dyDescent="0.25">
      <c r="A17" s="17" t="s">
        <v>14</v>
      </c>
      <c r="B17" s="2">
        <f t="shared" ref="B17:T17" si="4">SUM(B15:B16)</f>
        <v>15794</v>
      </c>
      <c r="C17" s="2">
        <f t="shared" si="4"/>
        <v>15322</v>
      </c>
      <c r="D17" s="2">
        <f t="shared" si="4"/>
        <v>15580</v>
      </c>
      <c r="E17" s="2">
        <f t="shared" si="4"/>
        <v>15304</v>
      </c>
      <c r="F17" s="2">
        <f t="shared" si="4"/>
        <v>15711</v>
      </c>
      <c r="G17" s="2">
        <f t="shared" si="4"/>
        <v>15859</v>
      </c>
      <c r="H17" s="2">
        <f t="shared" si="4"/>
        <v>16281</v>
      </c>
      <c r="I17" s="2">
        <f t="shared" si="4"/>
        <v>16317</v>
      </c>
      <c r="J17" s="2">
        <f t="shared" si="4"/>
        <v>17220</v>
      </c>
      <c r="K17" s="49">
        <f t="shared" si="4"/>
        <v>17124</v>
      </c>
      <c r="L17" s="49">
        <f t="shared" si="4"/>
        <v>17144</v>
      </c>
      <c r="M17" s="49">
        <f t="shared" si="4"/>
        <v>17491</v>
      </c>
      <c r="N17" s="49">
        <f t="shared" si="4"/>
        <v>18106</v>
      </c>
      <c r="O17" s="58">
        <f t="shared" si="4"/>
        <v>18781</v>
      </c>
      <c r="P17" s="46">
        <f t="shared" si="4"/>
        <v>18772</v>
      </c>
      <c r="Q17" s="47">
        <v>18437</v>
      </c>
      <c r="R17" s="45">
        <f t="shared" si="4"/>
        <v>18558</v>
      </c>
      <c r="S17" s="45">
        <f t="shared" si="4"/>
        <v>18685</v>
      </c>
      <c r="T17" s="45">
        <f t="shared" si="4"/>
        <v>19163</v>
      </c>
      <c r="U17" s="45">
        <f>SUM(U14:U16)</f>
        <v>19792</v>
      </c>
      <c r="V17" s="45">
        <f>SUM(V14:V16)</f>
        <v>20874</v>
      </c>
      <c r="W17" s="45">
        <f t="shared" ref="W17:AB17" si="5">SUM(W13:W16)</f>
        <v>20580</v>
      </c>
      <c r="X17" s="45">
        <f t="shared" si="5"/>
        <v>20950</v>
      </c>
      <c r="Y17" s="45">
        <f t="shared" si="5"/>
        <v>20676</v>
      </c>
      <c r="Z17" s="45">
        <f t="shared" si="5"/>
        <v>21357</v>
      </c>
      <c r="AA17" s="45">
        <f t="shared" si="5"/>
        <v>21371</v>
      </c>
      <c r="AB17" s="45">
        <f t="shared" si="5"/>
        <v>21072</v>
      </c>
      <c r="AC17" s="45">
        <f t="shared" ref="AC17:AD17" si="6">SUM(AC13:AC16)</f>
        <v>21281</v>
      </c>
      <c r="AD17" s="71">
        <f t="shared" si="6"/>
        <v>21733</v>
      </c>
      <c r="AE17" s="71">
        <f>SUM(AE13:AE16)</f>
        <v>21700</v>
      </c>
      <c r="AF17" s="71">
        <f>SUM(AF14:AF16)</f>
        <v>22444</v>
      </c>
      <c r="AG17" s="71">
        <f>SUM(AG14:AG16)</f>
        <v>22792</v>
      </c>
      <c r="AH17" s="87">
        <f>SUM(AH14:AH16)</f>
        <v>23097</v>
      </c>
    </row>
    <row r="18" spans="1:34" x14ac:dyDescent="0.2">
      <c r="A18" s="70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9"/>
      <c r="P18" s="55"/>
      <c r="Q18" s="7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15"/>
      <c r="AE18" s="15"/>
      <c r="AF18" s="15"/>
      <c r="AG18" s="99"/>
      <c r="AH18" s="100"/>
    </row>
    <row r="19" spans="1:34" x14ac:dyDescent="0.2">
      <c r="A19" s="67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9"/>
      <c r="P19" s="55"/>
      <c r="Q19" s="73">
        <v>1633</v>
      </c>
      <c r="R19" s="68">
        <v>1940</v>
      </c>
      <c r="S19" s="68">
        <v>2111</v>
      </c>
      <c r="T19" s="68">
        <v>2230</v>
      </c>
      <c r="U19" s="68">
        <v>2167</v>
      </c>
      <c r="V19" s="68">
        <v>2246</v>
      </c>
      <c r="W19" s="68">
        <v>1925</v>
      </c>
      <c r="X19" s="68">
        <v>2235</v>
      </c>
      <c r="Y19" s="68">
        <v>2266</v>
      </c>
      <c r="Z19" s="68">
        <v>2243</v>
      </c>
      <c r="AA19" s="68">
        <v>2021</v>
      </c>
      <c r="AB19" s="68">
        <v>2040</v>
      </c>
      <c r="AC19" s="68">
        <v>2248</v>
      </c>
      <c r="AD19" s="42">
        <v>2535</v>
      </c>
      <c r="AE19" s="15">
        <v>3495</v>
      </c>
      <c r="AF19" s="15">
        <v>3139</v>
      </c>
      <c r="AG19" s="122"/>
      <c r="AH19" s="100"/>
    </row>
    <row r="20" spans="1:34" x14ac:dyDescent="0.2">
      <c r="A20" s="67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9"/>
      <c r="P20" s="55"/>
      <c r="Q20" s="73">
        <v>1515</v>
      </c>
      <c r="R20" s="68">
        <v>2075</v>
      </c>
      <c r="S20" s="68">
        <v>2294</v>
      </c>
      <c r="T20" s="68">
        <v>2384</v>
      </c>
      <c r="U20" s="68">
        <v>2590</v>
      </c>
      <c r="V20" s="68">
        <v>2957</v>
      </c>
      <c r="W20" s="68">
        <v>2856</v>
      </c>
      <c r="X20" s="68">
        <v>2461</v>
      </c>
      <c r="Y20" s="68">
        <v>2784</v>
      </c>
      <c r="Z20" s="68">
        <v>2840</v>
      </c>
      <c r="AA20" s="68">
        <v>2985</v>
      </c>
      <c r="AB20" s="68">
        <v>2843</v>
      </c>
      <c r="AC20" s="68">
        <v>2958</v>
      </c>
      <c r="AD20" s="42">
        <v>2835</v>
      </c>
      <c r="AE20" s="15">
        <v>2847</v>
      </c>
      <c r="AF20" s="15">
        <v>3372</v>
      </c>
      <c r="AG20" s="122"/>
      <c r="AH20" s="100"/>
    </row>
    <row r="21" spans="1:34" x14ac:dyDescent="0.2">
      <c r="A21" s="67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9"/>
      <c r="P21" s="55"/>
      <c r="Q21" s="73"/>
      <c r="R21" s="68"/>
      <c r="S21" s="68"/>
      <c r="T21" s="68"/>
      <c r="U21" s="68"/>
      <c r="V21" s="68"/>
      <c r="W21" s="78"/>
      <c r="X21" s="78"/>
      <c r="Y21" s="78"/>
      <c r="Z21" s="78"/>
      <c r="AA21" s="78"/>
      <c r="AB21" s="68">
        <v>45</v>
      </c>
      <c r="AC21" s="68">
        <v>21</v>
      </c>
      <c r="AD21" s="42">
        <v>111</v>
      </c>
      <c r="AE21" s="15">
        <v>99</v>
      </c>
      <c r="AF21" s="15">
        <v>155</v>
      </c>
      <c r="AG21" s="122"/>
      <c r="AH21" s="100"/>
    </row>
    <row r="22" spans="1:34" x14ac:dyDescent="0.2">
      <c r="A22" s="67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9"/>
      <c r="P22" s="55"/>
      <c r="Q22" s="73"/>
      <c r="R22" s="68"/>
      <c r="S22" s="68"/>
      <c r="T22" s="68"/>
      <c r="U22" s="68"/>
      <c r="V22" s="68"/>
      <c r="W22" s="78"/>
      <c r="X22" s="78"/>
      <c r="Y22" s="78"/>
      <c r="Z22" s="78"/>
      <c r="AA22" s="78"/>
      <c r="AB22" s="98"/>
      <c r="AC22" s="98"/>
      <c r="AD22" s="101"/>
      <c r="AE22" s="99"/>
      <c r="AF22" s="15">
        <v>39</v>
      </c>
      <c r="AG22" s="122"/>
      <c r="AH22" s="100"/>
    </row>
    <row r="23" spans="1:34" ht="13.5" thickBot="1" x14ac:dyDescent="0.25">
      <c r="A23" s="90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9"/>
      <c r="P23" s="55"/>
      <c r="Q23" s="71">
        <f t="shared" ref="Q23:AA23" si="7">SUM(Q19:Q20)</f>
        <v>3148</v>
      </c>
      <c r="R23" s="45">
        <f t="shared" si="7"/>
        <v>4015</v>
      </c>
      <c r="S23" s="45">
        <f t="shared" si="7"/>
        <v>4405</v>
      </c>
      <c r="T23" s="45">
        <f t="shared" si="7"/>
        <v>4614</v>
      </c>
      <c r="U23" s="45">
        <f t="shared" si="7"/>
        <v>4757</v>
      </c>
      <c r="V23" s="45">
        <f t="shared" si="7"/>
        <v>5203</v>
      </c>
      <c r="W23" s="45">
        <f t="shared" si="7"/>
        <v>4781</v>
      </c>
      <c r="X23" s="45">
        <f t="shared" si="7"/>
        <v>4696</v>
      </c>
      <c r="Y23" s="45">
        <f t="shared" si="7"/>
        <v>5050</v>
      </c>
      <c r="Z23" s="45">
        <f t="shared" si="7"/>
        <v>5083</v>
      </c>
      <c r="AA23" s="45">
        <f t="shared" si="7"/>
        <v>5006</v>
      </c>
      <c r="AB23" s="45">
        <f>SUM(AB19:AB21)</f>
        <v>4928</v>
      </c>
      <c r="AC23" s="45">
        <f>SUM(AC19:AC21)</f>
        <v>5227</v>
      </c>
      <c r="AD23" s="71">
        <f t="shared" ref="AD23" si="8">SUM(AD19:AD21)</f>
        <v>5481</v>
      </c>
      <c r="AE23" s="71">
        <f>SUM(AE19:AE21)</f>
        <v>6441</v>
      </c>
      <c r="AF23" s="71">
        <f>SUM(AF19:AF22)</f>
        <v>6705</v>
      </c>
      <c r="AG23" s="123"/>
      <c r="AH23" s="107"/>
    </row>
    <row r="24" spans="1:34" ht="13.5" thickBot="1" x14ac:dyDescent="0.25">
      <c r="A24" s="7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"/>
      <c r="P24" s="55"/>
      <c r="Q24" s="75"/>
      <c r="R24" s="32"/>
      <c r="S24" s="32"/>
      <c r="T24" s="32"/>
      <c r="U24" s="32"/>
      <c r="V24" s="32"/>
      <c r="W24" s="45"/>
      <c r="X24" s="45"/>
      <c r="Y24" s="45"/>
      <c r="Z24" s="45"/>
      <c r="AA24" s="45"/>
      <c r="AB24" s="45"/>
      <c r="AC24" s="62"/>
      <c r="AD24" s="72"/>
      <c r="AE24" s="72"/>
      <c r="AF24" s="72"/>
      <c r="AG24" s="72"/>
      <c r="AH24" s="96"/>
    </row>
    <row r="25" spans="1:34" ht="13.5" thickBot="1" x14ac:dyDescent="0.25">
      <c r="A25" s="67" t="s">
        <v>10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/>
      <c r="P25" s="55"/>
      <c r="Q25" s="75"/>
      <c r="R25" s="32"/>
      <c r="S25" s="32"/>
      <c r="T25" s="32"/>
      <c r="U25" s="32"/>
      <c r="V25" s="32"/>
      <c r="W25" s="45"/>
      <c r="X25" s="45"/>
      <c r="Y25" s="45"/>
      <c r="Z25" s="45"/>
      <c r="AA25" s="45"/>
      <c r="AB25" s="45"/>
      <c r="AC25" s="108"/>
      <c r="AD25" s="109"/>
      <c r="AE25" s="109"/>
      <c r="AF25" s="109"/>
      <c r="AG25" s="15">
        <v>2952</v>
      </c>
      <c r="AH25" s="96">
        <v>2475</v>
      </c>
    </row>
    <row r="26" spans="1:34" ht="13.5" thickBot="1" x14ac:dyDescent="0.25">
      <c r="A26" s="67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/>
      <c r="P26" s="55"/>
      <c r="Q26" s="75"/>
      <c r="R26" s="32"/>
      <c r="S26" s="32"/>
      <c r="T26" s="32"/>
      <c r="U26" s="32"/>
      <c r="V26" s="32"/>
      <c r="W26" s="45"/>
      <c r="X26" s="45"/>
      <c r="Y26" s="45"/>
      <c r="Z26" s="45"/>
      <c r="AA26" s="45"/>
      <c r="AB26" s="45"/>
      <c r="AC26" s="108"/>
      <c r="AD26" s="109"/>
      <c r="AE26" s="109"/>
      <c r="AF26" s="109"/>
      <c r="AG26" s="15">
        <v>3061</v>
      </c>
      <c r="AH26" s="96">
        <v>2900</v>
      </c>
    </row>
    <row r="27" spans="1:34" ht="13.5" thickBot="1" x14ac:dyDescent="0.25">
      <c r="A27" s="67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  <c r="P27" s="55"/>
      <c r="Q27" s="75"/>
      <c r="R27" s="32"/>
      <c r="S27" s="32"/>
      <c r="T27" s="32"/>
      <c r="U27" s="32"/>
      <c r="V27" s="32"/>
      <c r="W27" s="45"/>
      <c r="X27" s="45"/>
      <c r="Y27" s="45"/>
      <c r="Z27" s="45"/>
      <c r="AA27" s="45"/>
      <c r="AB27" s="45"/>
      <c r="AC27" s="108"/>
      <c r="AD27" s="109"/>
      <c r="AE27" s="109"/>
      <c r="AF27" s="109"/>
      <c r="AG27" s="15">
        <v>180</v>
      </c>
      <c r="AH27" s="96">
        <v>299</v>
      </c>
    </row>
    <row r="28" spans="1:34" ht="13.5" thickBot="1" x14ac:dyDescent="0.25">
      <c r="A28" s="67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  <c r="P28" s="55"/>
      <c r="Q28" s="75"/>
      <c r="R28" s="32"/>
      <c r="S28" s="32"/>
      <c r="T28" s="32"/>
      <c r="U28" s="32"/>
      <c r="V28" s="32"/>
      <c r="W28" s="45"/>
      <c r="X28" s="45"/>
      <c r="Y28" s="45"/>
      <c r="Z28" s="45"/>
      <c r="AA28" s="45"/>
      <c r="AB28" s="45"/>
      <c r="AC28" s="108"/>
      <c r="AD28" s="109"/>
      <c r="AE28" s="109"/>
      <c r="AF28" s="109"/>
      <c r="AG28" s="15">
        <v>75</v>
      </c>
      <c r="AH28" s="96">
        <v>50</v>
      </c>
    </row>
    <row r="29" spans="1:34" ht="13.5" thickBot="1" x14ac:dyDescent="0.25">
      <c r="A29" s="90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9"/>
      <c r="P29" s="55"/>
      <c r="Q29" s="75"/>
      <c r="R29" s="32"/>
      <c r="S29" s="32"/>
      <c r="T29" s="32"/>
      <c r="U29" s="32"/>
      <c r="V29" s="32"/>
      <c r="W29" s="45"/>
      <c r="X29" s="45"/>
      <c r="Y29" s="45"/>
      <c r="Z29" s="45"/>
      <c r="AA29" s="45"/>
      <c r="AB29" s="45"/>
      <c r="AC29" s="110"/>
      <c r="AD29" s="111"/>
      <c r="AE29" s="111"/>
      <c r="AF29" s="111"/>
      <c r="AG29" s="71">
        <f>SUM(AG25:AG28)</f>
        <v>6268</v>
      </c>
      <c r="AH29" s="87">
        <f>SUM(AH25:AH28)</f>
        <v>5724</v>
      </c>
    </row>
    <row r="30" spans="1:34" ht="13.5" thickBot="1" x14ac:dyDescent="0.25">
      <c r="A30" s="89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9"/>
      <c r="P30" s="55"/>
      <c r="Q30" s="75"/>
      <c r="R30" s="32"/>
      <c r="S30" s="32"/>
      <c r="T30" s="32"/>
      <c r="U30" s="32"/>
      <c r="V30" s="32"/>
      <c r="W30" s="45"/>
      <c r="X30" s="45"/>
      <c r="Y30" s="45"/>
      <c r="Z30" s="45"/>
      <c r="AA30" s="91"/>
      <c r="AB30" s="91"/>
      <c r="AC30" s="91"/>
      <c r="AD30" s="71">
        <v>201</v>
      </c>
      <c r="AE30" s="71">
        <v>220</v>
      </c>
      <c r="AF30" s="71">
        <v>127</v>
      </c>
      <c r="AG30" s="124"/>
      <c r="AH30" s="87">
        <v>1402</v>
      </c>
    </row>
    <row r="31" spans="1:34" ht="13.5" thickBot="1" x14ac:dyDescent="0.25">
      <c r="A31" s="77" t="s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9"/>
      <c r="P31" s="55"/>
      <c r="Q31" s="75"/>
      <c r="R31" s="32"/>
      <c r="S31" s="32"/>
      <c r="T31" s="32"/>
      <c r="U31" s="32"/>
      <c r="V31" s="32"/>
      <c r="W31" s="76"/>
      <c r="X31" s="79"/>
      <c r="Y31" s="79"/>
      <c r="Z31" s="79"/>
      <c r="AA31" s="76"/>
      <c r="AB31" s="76"/>
      <c r="AC31" s="79">
        <v>9</v>
      </c>
      <c r="AD31" s="71">
        <v>12</v>
      </c>
      <c r="AE31" s="71">
        <v>0</v>
      </c>
      <c r="AF31" s="71">
        <v>3</v>
      </c>
      <c r="AG31" s="71">
        <v>9</v>
      </c>
      <c r="AH31" s="87">
        <v>3</v>
      </c>
    </row>
    <row r="32" spans="1:34" ht="13.5" thickBot="1" x14ac:dyDescent="0.25">
      <c r="A32" s="77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9"/>
      <c r="P32" s="55"/>
      <c r="Q32" s="75"/>
      <c r="R32" s="32"/>
      <c r="S32" s="32"/>
      <c r="T32" s="32"/>
      <c r="U32" s="32"/>
      <c r="V32" s="32"/>
      <c r="W32" s="76"/>
      <c r="X32" s="76"/>
      <c r="Y32" s="76"/>
      <c r="Z32" s="76"/>
      <c r="AA32" s="76"/>
      <c r="AB32" s="79">
        <v>56</v>
      </c>
      <c r="AC32" s="79">
        <v>164</v>
      </c>
      <c r="AD32" s="71">
        <v>105</v>
      </c>
      <c r="AE32" s="71">
        <v>106</v>
      </c>
      <c r="AF32" s="71">
        <v>270</v>
      </c>
      <c r="AG32" s="71">
        <v>233</v>
      </c>
      <c r="AH32" s="87">
        <v>304</v>
      </c>
    </row>
    <row r="33" spans="1:34" x14ac:dyDescent="0.2">
      <c r="A33" s="30" t="s">
        <v>22</v>
      </c>
      <c r="B33" s="27"/>
      <c r="C33" s="27"/>
      <c r="D33" s="27"/>
      <c r="E33" s="27"/>
      <c r="F33" s="27"/>
      <c r="G33" s="27"/>
      <c r="H33" s="27"/>
      <c r="I33" s="27"/>
      <c r="J33" s="27"/>
      <c r="K33" s="5"/>
      <c r="L33" s="43"/>
      <c r="M33" s="43"/>
      <c r="N33" s="43"/>
      <c r="O33" s="54"/>
      <c r="P33" s="54"/>
      <c r="Q33" s="4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15"/>
      <c r="AE33" s="15"/>
      <c r="AF33" s="15"/>
      <c r="AG33" s="15"/>
      <c r="AH33" s="96"/>
    </row>
    <row r="34" spans="1:34" x14ac:dyDescent="0.2">
      <c r="A34" s="31" t="s">
        <v>10</v>
      </c>
      <c r="B34" s="32" t="e">
        <f>#REF!+#REF!+#REF!+#REF!+#REF!+#REF!+#REF!+B7</f>
        <v>#REF!</v>
      </c>
      <c r="C34" s="32" t="e">
        <f>#REF!+#REF!+#REF!+#REF!+#REF!+#REF!+#REF!+C7</f>
        <v>#REF!</v>
      </c>
      <c r="D34" s="32" t="e">
        <f>#REF!+#REF!+#REF!+#REF!+#REF!+#REF!+#REF!+D7</f>
        <v>#REF!</v>
      </c>
      <c r="E34" s="32" t="e">
        <f>#REF!+#REF!+#REF!+#REF!+#REF!+#REF!+#REF!+E7</f>
        <v>#REF!</v>
      </c>
      <c r="F34" s="32" t="e">
        <f>#REF!+#REF!+#REF!+#REF!+#REF!+#REF!+#REF!+F7</f>
        <v>#REF!</v>
      </c>
      <c r="G34" s="32" t="e">
        <f>#REF!+#REF!+#REF!+#REF!+#REF!+#REF!+#REF!+G7</f>
        <v>#REF!</v>
      </c>
      <c r="H34" s="32" t="e">
        <f>#REF!+#REF!+#REF!+#REF!+#REF!+#REF!+#REF!+H7</f>
        <v>#REF!</v>
      </c>
      <c r="I34" s="32" t="e">
        <f>#REF!+#REF!+#REF!+#REF!+#REF!+#REF!+#REF!+I7</f>
        <v>#REF!</v>
      </c>
      <c r="J34" s="32" t="e">
        <f>#REF!+#REF!+#REF!+#REF!+#REF!+#REF!+#REF!+J7</f>
        <v>#REF!</v>
      </c>
      <c r="K34" s="32">
        <v>240489</v>
      </c>
      <c r="L34" s="32">
        <v>243608</v>
      </c>
      <c r="M34" s="32">
        <v>250364</v>
      </c>
      <c r="N34" s="32">
        <v>251611</v>
      </c>
      <c r="O34" s="55">
        <f>O7+SCH!O42+SCH!O36+SCH!O30+SCH!O25+SCH!O19+SCH!O13+SCH!O7</f>
        <v>245343</v>
      </c>
      <c r="P34" s="55">
        <f>P7+SCH!P42+SCH!P36+SCH!P30+SCH!P25+SCH!P19+SCH!P13+SCH!P7</f>
        <v>247371</v>
      </c>
      <c r="Q34" s="32">
        <f>SCH!Q7+SCH!Q13+SCH!Q19+SCH!Q25+SCH!Q30+SCH!Q36+SCH!Q42+'SCH (2)'!Q7+'SCH (2)'!Q13+'SCH (2)'!Q19</f>
        <v>238711</v>
      </c>
      <c r="R34" s="32">
        <f>SCH!R7+SCH!R13+SCH!R19+SCH!R25+SCH!R30+SCH!R36+SCH!R42+'SCH (2)'!R7+'SCH (2)'!R13+'SCH (2)'!R19</f>
        <v>238474</v>
      </c>
      <c r="S34" s="32">
        <f>SCH!S7+SCH!S13+SCH!S19+SCH!S25+SCH!S30+SCH!S36+SCH!S42+'SCH (2)'!S7+'SCH (2)'!S13+'SCH (2)'!S19</f>
        <v>239697</v>
      </c>
      <c r="T34" s="32">
        <f>SCH!T7+SCH!T13+SCH!T19+SCH!T25+SCH!T30+SCH!T36+SCH!T42+'SCH (2)'!T7+'SCH (2)'!T13+'SCH (2)'!T19</f>
        <v>248242</v>
      </c>
      <c r="U34" s="32">
        <f>SCH!U7+SCH!U13+SCH!U19+SCH!U25+SCH!U30+SCH!U36+SCH!U42+'SCH (2)'!U7+'SCH (2)'!U13+'SCH (2)'!U19</f>
        <v>254615</v>
      </c>
      <c r="V34" s="32">
        <f>SCH!V7+SCH!V13+SCH!V19+SCH!V25+SCH!V30+SCH!V36+SCH!V42+'SCH (2)'!V7+'SCH (2)'!V13+'SCH (2)'!V19</f>
        <v>257137</v>
      </c>
      <c r="W34" s="32">
        <f>SCH!W7+SCH!W13+SCH!W19+SCH!W25+SCH!W30+SCH!W36+SCH!W42+'SCH (2)'!W7+'SCH (2)'!W13+'SCH (2)'!W19</f>
        <v>257092</v>
      </c>
      <c r="X34" s="32">
        <f>SCH!X7+SCH!X13+SCH!X19+SCH!X25+SCH!X30+SCH!X36+SCH!X42+'SCH (2)'!X7+'SCH (2)'!X13+'SCH (2)'!X19</f>
        <v>274948</v>
      </c>
      <c r="Y34" s="32">
        <f>SCH!Y7+SCH!Y13+SCH!Y19+SCH!Y25+SCH!Y30+SCH!Y36+SCH!Y42+'SCH (2)'!Y7+'SCH (2)'!Y13+'SCH (2)'!Y19</f>
        <v>272342</v>
      </c>
      <c r="Z34" s="32">
        <f>SCH!Z7+SCH!Z13+SCH!Z19+SCH!Z25+SCH!Z30+SCH!Z36+SCH!Z42+'SCH (2)'!Z7+'SCH (2)'!Z13+'SCH (2)'!Z19</f>
        <v>268082</v>
      </c>
      <c r="AA34" s="32">
        <f>SCH!AA7+SCH!AA13+SCH!AA19+SCH!AA25+SCH!AA30+SCH!AA36+SCH!AA42+'SCH (2)'!AA7+'SCH (2)'!AA13+'SCH (2)'!AA19</f>
        <v>254076</v>
      </c>
      <c r="AB34" s="32">
        <f>SCH!AB7+SCH!AB13+SCH!AB19+SCH!AB25+SCH!AB30+SCH!AB36+SCH!AB42+'SCH (2)'!AB7+'SCH (2)'!AB13+'SCH (2)'!AB19</f>
        <v>240416</v>
      </c>
      <c r="AC34" s="32">
        <v>218438</v>
      </c>
      <c r="AD34" s="75">
        <v>206508</v>
      </c>
      <c r="AE34" s="102">
        <v>191494</v>
      </c>
      <c r="AF34" s="102">
        <f>SUM(SCH!AF7,SCH!AF13,SCH!AF19,SCH!AF25,SCH!AF30,SCH!AF36,SCH!AF42,AF7,AF19,AF30)</f>
        <v>173492</v>
      </c>
      <c r="AG34" s="102">
        <v>162892</v>
      </c>
      <c r="AH34" s="103">
        <v>161000</v>
      </c>
    </row>
    <row r="35" spans="1:34" x14ac:dyDescent="0.2">
      <c r="A35" s="31" t="s">
        <v>11</v>
      </c>
      <c r="B35" s="32" t="e">
        <f>#REF!+#REF!+#REF!+#REF!+#REF!+#REF!+#REF!+B8+#REF!</f>
        <v>#REF!</v>
      </c>
      <c r="C35" s="32" t="e">
        <f>#REF!+#REF!+#REF!+#REF!+#REF!+#REF!+#REF!+C8+#REF!</f>
        <v>#REF!</v>
      </c>
      <c r="D35" s="32" t="e">
        <f>#REF!+#REF!+#REF!+#REF!+#REF!+#REF!+#REF!+D8+#REF!</f>
        <v>#REF!</v>
      </c>
      <c r="E35" s="32" t="e">
        <f>#REF!+#REF!+#REF!+#REF!+#REF!+#REF!+#REF!+E8+#REF!</f>
        <v>#REF!</v>
      </c>
      <c r="F35" s="32" t="e">
        <f>#REF!+#REF!+#REF!+#REF!+#REF!+#REF!+#REF!+F8+#REF!</f>
        <v>#REF!</v>
      </c>
      <c r="G35" s="32" t="e">
        <f>#REF!+#REF!+#REF!+#REF!+#REF!+#REF!+#REF!+G8+#REF!</f>
        <v>#REF!</v>
      </c>
      <c r="H35" s="32" t="e">
        <f>#REF!+#REF!+#REF!+#REF!+#REF!+#REF!+#REF!+H8+#REF!</f>
        <v>#REF!</v>
      </c>
      <c r="I35" s="32" t="e">
        <f>#REF!+#REF!+#REF!+#REF!+#REF!+#REF!+#REF!+I8+#REF!</f>
        <v>#REF!</v>
      </c>
      <c r="J35" s="32" t="e">
        <f>#REF!+#REF!+#REF!+#REF!+#REF!+#REF!+#REF!+J8+#REF!</f>
        <v>#REF!</v>
      </c>
      <c r="K35" s="32">
        <v>223863</v>
      </c>
      <c r="L35" s="32">
        <v>234181</v>
      </c>
      <c r="M35" s="32">
        <v>239852</v>
      </c>
      <c r="N35" s="32">
        <v>244210</v>
      </c>
      <c r="O35" s="55">
        <f>O8++SCH!O43+SCH!O37+SCH!O31+SCH!O26+SCH!O20+SCH!O14+SCH!O8</f>
        <v>243917</v>
      </c>
      <c r="P35" s="55">
        <f>P8++SCH!P43+SCH!P37+SCH!P31+SCH!P26+SCH!P20+SCH!P14+SCH!P8</f>
        <v>252978</v>
      </c>
      <c r="Q35" s="55">
        <f>SCH!Q8+SCH!Q14+SCH!Q20+SCH!Q26+SCH!Q31+SCH!Q37+SCH!Q43+'SCH (2)'!Q8+'SCH (2)'!Q14+'SCH (2)'!Q20</f>
        <v>260594</v>
      </c>
      <c r="R35" s="55">
        <f>SCH!R8+SCH!R14+SCH!R20+SCH!R26+SCH!R31+SCH!R37+SCH!R43+'SCH (2)'!R8+'SCH (2)'!R14+'SCH (2)'!R20</f>
        <v>257645</v>
      </c>
      <c r="S35" s="55">
        <f>SCH!S8+SCH!S14+SCH!S20+SCH!S26+SCH!S31+SCH!S37+SCH!S43+'SCH (2)'!S8+'SCH (2)'!S14+'SCH (2)'!S20</f>
        <v>255555</v>
      </c>
      <c r="T35" s="55">
        <f>SCH!T8+SCH!T14+SCH!T20+SCH!T26+SCH!T31+SCH!T37+SCH!T43+'SCH (2)'!T8+'SCH (2)'!T14+'SCH (2)'!T20</f>
        <v>247469</v>
      </c>
      <c r="U35" s="55">
        <f>SCH!U8+SCH!U14+SCH!U20+SCH!U26+SCH!U31+SCH!U37+SCH!U43+'SCH (2)'!U8+'SCH (2)'!U14+'SCH (2)'!U20</f>
        <v>254038</v>
      </c>
      <c r="V35" s="55">
        <f>SCH!V8+SCH!V14+SCH!V20+SCH!V26+SCH!V31+SCH!V37+SCH!V43+'SCH (2)'!V8+'SCH (2)'!V14+'SCH (2)'!V20</f>
        <v>261620</v>
      </c>
      <c r="W35" s="55">
        <f>SCH!W8+SCH!W14+SCH!W20+SCH!W26+SCH!W31+SCH!W37+SCH!W43+'SCH (2)'!W8+'SCH (2)'!W14+'SCH (2)'!W20</f>
        <v>270745</v>
      </c>
      <c r="X35" s="55">
        <f>SCH!X8+SCH!X14+SCH!X20+SCH!X26+SCH!X31+SCH!X37+SCH!X43+'SCH (2)'!X8+'SCH (2)'!X14+'SCH (2)'!X20</f>
        <v>271816</v>
      </c>
      <c r="Y35" s="55">
        <f>SCH!Y8+SCH!Y14+SCH!Y20+SCH!Y26+SCH!Y31+SCH!Y37+SCH!Y43+'SCH (2)'!Y8+'SCH (2)'!Y14+'SCH (2)'!Y20</f>
        <v>276765</v>
      </c>
      <c r="Z35" s="55">
        <f>SCH!Z8+SCH!Z14+SCH!Z20+SCH!Z26+SCH!Z31+SCH!Z37+SCH!Z43+'SCH (2)'!Z8+'SCH (2)'!Z14+'SCH (2)'!Z20</f>
        <v>283656</v>
      </c>
      <c r="AA35" s="55">
        <f>SCH!AA8+SCH!AA14+SCH!AA20+SCH!AA26+SCH!AA31+SCH!AA37+SCH!AA43+'SCH (2)'!AA8+'SCH (2)'!AA14+'SCH (2)'!AA20</f>
        <v>287312</v>
      </c>
      <c r="AB35" s="32">
        <f>SCH!AB8+SCH!AB14+SCH!AB20+SCH!AB26+SCH!AB31+SCH!AB37+SCH!AB43+'SCH (2)'!AB8+'SCH (2)'!AB14+'SCH (2)'!AB20</f>
        <v>285563</v>
      </c>
      <c r="AC35" s="32">
        <v>282777</v>
      </c>
      <c r="AD35" s="75">
        <v>277019</v>
      </c>
      <c r="AE35" s="102">
        <v>270182</v>
      </c>
      <c r="AF35" s="102">
        <f>SUM(SCH!AF8,SCH!AF14,SCH!AF20,SCH!AF26,SCH!AF31,SCH!AF37,SCH!AF43,AF8,AF14,AF20)</f>
        <v>265403</v>
      </c>
      <c r="AG35" s="102">
        <v>257101</v>
      </c>
      <c r="AH35" s="103">
        <v>247563</v>
      </c>
    </row>
    <row r="36" spans="1:34" x14ac:dyDescent="0.2">
      <c r="A36" s="31" t="s">
        <v>12</v>
      </c>
      <c r="B36" s="32" t="e">
        <f>#REF!+#REF!+#REF!+#REF!+#REF!+#REF!+#REF!+B15</f>
        <v>#REF!</v>
      </c>
      <c r="C36" s="32" t="e">
        <f>#REF!+#REF!+#REF!+#REF!+#REF!+#REF!+#REF!+C15</f>
        <v>#REF!</v>
      </c>
      <c r="D36" s="32" t="e">
        <f>#REF!+#REF!+#REF!+#REF!+#REF!+#REF!+#REF!+D15</f>
        <v>#REF!</v>
      </c>
      <c r="E36" s="32" t="e">
        <f>#REF!+#REF!+#REF!+#REF!+#REF!+#REF!+#REF!+E15</f>
        <v>#REF!</v>
      </c>
      <c r="F36" s="32" t="e">
        <f>#REF!+#REF!+#REF!+#REF!+#REF!+#REF!+#REF!+F15</f>
        <v>#REF!</v>
      </c>
      <c r="G36" s="32" t="e">
        <f>#REF!+#REF!+#REF!+#REF!+#REF!+#REF!+#REF!+G15</f>
        <v>#REF!</v>
      </c>
      <c r="H36" s="32" t="e">
        <f>#REF!+#REF!+#REF!+#REF!+#REF!+#REF!+#REF!+H15</f>
        <v>#REF!</v>
      </c>
      <c r="I36" s="32" t="e">
        <f>#REF!+#REF!+#REF!+#REF!+#REF!+#REF!+#REF!+I15</f>
        <v>#REF!</v>
      </c>
      <c r="J36" s="32" t="e">
        <f>#REF!+#REF!+#REF!+#REF!+#REF!+#REF!+#REF!+J15</f>
        <v>#REF!</v>
      </c>
      <c r="K36" s="32">
        <v>54517</v>
      </c>
      <c r="L36" s="32">
        <v>56414</v>
      </c>
      <c r="M36" s="32">
        <v>55866</v>
      </c>
      <c r="N36" s="32">
        <v>57661</v>
      </c>
      <c r="O36" s="55">
        <f>O15+SCH!O44+SCH!O38+SCH!O32+SCH!O27+SCH!O21+SCH!O15+SCH!O9</f>
        <v>59869</v>
      </c>
      <c r="P36" s="55">
        <f>P15+SCH!P44+SCH!P38+SCH!P32+SCH!P27+SCH!P21+SCH!P15+SCH!P9</f>
        <v>61241</v>
      </c>
      <c r="Q36" s="32">
        <f>SCH!Q9+SCH!Q15+SCH!Q21+SCH!Q27+SCH!Q32+SCH!Q38+SCH!Q44+'SCH (2)'!Q9+'SCH (2)'!Q15</f>
        <v>62666</v>
      </c>
      <c r="R36" s="32">
        <f>SCH!R9+SCH!R15+SCH!R21+SCH!R27+SCH!R32+SCH!R38+SCH!R44+'SCH (2)'!R9+'SCH (2)'!R15</f>
        <v>65440</v>
      </c>
      <c r="S36" s="32">
        <f>SCH!S9+SCH!S15+SCH!S21+SCH!S27+SCH!S32+SCH!S38+SCH!S44+'SCH (2)'!S9+'SCH (2)'!S15</f>
        <v>67245</v>
      </c>
      <c r="T36" s="32">
        <f>SCH!T9+SCH!T15+SCH!T21+SCH!T27+SCH!T32+SCH!T38+SCH!T44+'SCH (2)'!T9+'SCH (2)'!T15</f>
        <v>66106</v>
      </c>
      <c r="U36" s="32">
        <f>SCH!U9+SCH!U15+SCH!U21+SCH!U27+SCH!U32+SCH!U38+SCH!U44+'SCH (2)'!U9+'SCH (2)'!U15</f>
        <v>66883</v>
      </c>
      <c r="V36" s="32">
        <f>SCH!V9+SCH!V15+SCH!V21+SCH!V27+SCH!V32+SCH!V38+SCH!V44+'SCH (2)'!V9+'SCH (2)'!V15</f>
        <v>67897</v>
      </c>
      <c r="W36" s="32">
        <f>SCH!W9+SCH!W15+SCH!W21+SCH!W27+SCH!W32+SCH!W38+SCH!W44+'SCH (2)'!W9+'SCH (2)'!W15</f>
        <v>67152</v>
      </c>
      <c r="X36" s="32">
        <f>SCH!X9+SCH!X15+SCH!X21+SCH!X27+SCH!X32+SCH!X38+SCH!X44+'SCH (2)'!X9+'SCH (2)'!X15</f>
        <v>67705</v>
      </c>
      <c r="Y36" s="32">
        <f>SCH!Y9+SCH!Y15+SCH!Y21+SCH!Y27+SCH!Y32+SCH!Y38+SCH!Y44+'SCH (2)'!Y9+'SCH (2)'!Y15</f>
        <v>67208</v>
      </c>
      <c r="Z36" s="32">
        <f>SCH!Z9+SCH!Z15+SCH!Z21+SCH!Z27+SCH!Z32+SCH!Z38+SCH!Z44+'SCH (2)'!Z9+'SCH (2)'!Z15</f>
        <v>67408</v>
      </c>
      <c r="AA36" s="32">
        <f>SCH!AA9+SCH!AA15+SCH!AA21+SCH!AA27+SCH!AA32+SCH!AA38+SCH!AA44+'SCH (2)'!AA9+'SCH (2)'!AA15</f>
        <v>65060</v>
      </c>
      <c r="AB36" s="32">
        <f>SCH!AB9+SCH!AB15+SCH!AB21+SCH!AB27+SCH!AB32+SCH!AB38+SCH!AB44+'SCH (2)'!AB9+'SCH (2)'!AB15+AB32+AB21</f>
        <v>66918</v>
      </c>
      <c r="AC36" s="32">
        <v>68486</v>
      </c>
      <c r="AD36" s="75">
        <v>69540</v>
      </c>
      <c r="AE36" s="102">
        <v>70856</v>
      </c>
      <c r="AF36" s="102">
        <f>SUM(SCH!AF9,SCH!AF15,SCH!AF21,SCH!AF27,SCH!AF32,SCH!AF38,SCH!AF44,AF9,AF15,AF21,AF31,AF32)</f>
        <v>67310</v>
      </c>
      <c r="AG36" s="102">
        <v>67480</v>
      </c>
      <c r="AH36" s="103">
        <v>68807</v>
      </c>
    </row>
    <row r="37" spans="1:34" x14ac:dyDescent="0.2">
      <c r="A37" s="31" t="s">
        <v>13</v>
      </c>
      <c r="B37" s="32" t="e">
        <f>#REF!+#REF!+#REF!+#REF!+#REF!+B16</f>
        <v>#REF!</v>
      </c>
      <c r="C37" s="32" t="e">
        <f>#REF!+#REF!+#REF!+#REF!+#REF!+C16</f>
        <v>#REF!</v>
      </c>
      <c r="D37" s="32" t="e">
        <f>#REF!+#REF!+#REF!+#REF!+#REF!+D16</f>
        <v>#REF!</v>
      </c>
      <c r="E37" s="32" t="e">
        <f>#REF!+#REF!+#REF!+#REF!+#REF!+E16</f>
        <v>#REF!</v>
      </c>
      <c r="F37" s="32" t="e">
        <f>#REF!+#REF!+#REF!+#REF!+#REF!+F16</f>
        <v>#REF!</v>
      </c>
      <c r="G37" s="32" t="e">
        <f>#REF!+#REF!+#REF!+#REF!+#REF!+G16</f>
        <v>#REF!</v>
      </c>
      <c r="H37" s="32" t="e">
        <f>#REF!+#REF!+#REF!+#REF!+#REF!+H16</f>
        <v>#REF!</v>
      </c>
      <c r="I37" s="32" t="e">
        <f>#REF!+#REF!+#REF!+#REF!+#REF!+I16</f>
        <v>#REF!</v>
      </c>
      <c r="J37" s="32" t="e">
        <f>#REF!+#REF!+#REF!+#REF!+#REF!+J16</f>
        <v>#REF!</v>
      </c>
      <c r="K37" s="32">
        <v>10856</v>
      </c>
      <c r="L37" s="32">
        <v>10833</v>
      </c>
      <c r="M37" s="32">
        <v>10590</v>
      </c>
      <c r="N37" s="32">
        <v>10576</v>
      </c>
      <c r="O37" s="55">
        <f>O16+O10+SCH!O45+SCH!O39+SCH!O33+SCH!O22+SCH!O10</f>
        <v>11297</v>
      </c>
      <c r="P37" s="55">
        <f>P16+P10+SCH!P45+SCH!P39+SCH!P33+SCH!P22+SCH!P10</f>
        <v>10820</v>
      </c>
      <c r="Q37" s="32">
        <f>SCH!Q10+SCH!Q16+SCH!Q22+SCH!Q33+SCH!Q39+SCH!Q45+'SCH (2)'!Q10+'SCH (2)'!Q16</f>
        <v>11102</v>
      </c>
      <c r="R37" s="32">
        <f>SCH!R10+SCH!R16+SCH!R22+SCH!R33+SCH!R39+SCH!R45+'SCH (2)'!R10+'SCH (2)'!R16</f>
        <v>10873</v>
      </c>
      <c r="S37" s="32">
        <f>SCH!S10+SCH!S16+SCH!S22+SCH!S33+SCH!S39+SCH!S45+'SCH (2)'!S10+'SCH (2)'!S16</f>
        <v>11233</v>
      </c>
      <c r="T37" s="32">
        <f>SCH!T10+SCH!T16+SCH!T22+SCH!T33+SCH!T39+SCH!T45+'SCH (2)'!T10+'SCH (2)'!T16</f>
        <v>11131</v>
      </c>
      <c r="U37" s="32">
        <f>SCH!U10+SCH!U16+SCH!U22+SCH!U33+SCH!U39+SCH!U45+'SCH (2)'!U10+'SCH (2)'!U16</f>
        <v>11365</v>
      </c>
      <c r="V37" s="32">
        <f>SCH!V10+SCH!V16+SCH!V22+SCH!V33+SCH!V39+SCH!V45+'SCH (2)'!V10+'SCH (2)'!V16</f>
        <v>11880</v>
      </c>
      <c r="W37" s="32">
        <f>SCH!W10+SCH!W16+SCH!W22+SCH!W33+SCH!W39+SCH!W45+'SCH (2)'!W10+'SCH (2)'!W16</f>
        <v>12373</v>
      </c>
      <c r="X37" s="32">
        <f>SCH!X10+SCH!X16+SCH!X22+SCH!X33+SCH!X39+SCH!X45+'SCH (2)'!X10+'SCH (2)'!X16</f>
        <v>12501</v>
      </c>
      <c r="Y37" s="32">
        <f>SCH!Y10+SCH!Y16+SCH!Y22+SCH!Y33+SCH!Y39+SCH!Y45+'SCH (2)'!Y10+'SCH (2)'!Y16</f>
        <v>12874</v>
      </c>
      <c r="Z37" s="32">
        <f>SCH!Z10+SCH!Z16+SCH!Z22+SCH!Z33+SCH!Z39+SCH!Z45+'SCH (2)'!Z10+'SCH (2)'!Z16</f>
        <v>12444</v>
      </c>
      <c r="AA37" s="32">
        <f>SCH!AA10+SCH!AA16+SCH!AA22+SCH!AA33+SCH!AA39+SCH!AA45+'SCH (2)'!AA10+'SCH (2)'!AA16</f>
        <v>12230</v>
      </c>
      <c r="AB37" s="32">
        <f>SCH!AB10+SCH!AB16+SCH!AB22+SCH!AB33+SCH!AB39+SCH!AB45+'SCH (2)'!AB10+'SCH (2)'!AB16</f>
        <v>12333</v>
      </c>
      <c r="AC37" s="32">
        <v>13283</v>
      </c>
      <c r="AD37" s="75">
        <v>13186</v>
      </c>
      <c r="AE37" s="102">
        <v>14118</v>
      </c>
      <c r="AF37" s="102">
        <f>SUM(SCH!AF10,SCH!AF16,SCH!AF22,SCH!AF33,SCH!AF39,SCH!AF45,AF10,AF16,AF22)</f>
        <v>19498</v>
      </c>
      <c r="AG37" s="102">
        <v>19026</v>
      </c>
      <c r="AH37" s="103">
        <v>18981</v>
      </c>
    </row>
    <row r="38" spans="1:34" ht="13.5" thickBot="1" x14ac:dyDescent="0.25">
      <c r="A38" s="33" t="s">
        <v>14</v>
      </c>
      <c r="B38" s="34" t="e">
        <f t="shared" ref="B38:J38" si="9">SUM(B34:B37)</f>
        <v>#REF!</v>
      </c>
      <c r="C38" s="34" t="e">
        <f t="shared" si="9"/>
        <v>#REF!</v>
      </c>
      <c r="D38" s="34" t="e">
        <f t="shared" si="9"/>
        <v>#REF!</v>
      </c>
      <c r="E38" s="34" t="e">
        <f t="shared" si="9"/>
        <v>#REF!</v>
      </c>
      <c r="F38" s="34" t="e">
        <f t="shared" si="9"/>
        <v>#REF!</v>
      </c>
      <c r="G38" s="34" t="e">
        <f t="shared" si="9"/>
        <v>#REF!</v>
      </c>
      <c r="H38" s="34" t="e">
        <f t="shared" si="9"/>
        <v>#REF!</v>
      </c>
      <c r="I38" s="34" t="e">
        <f t="shared" si="9"/>
        <v>#REF!</v>
      </c>
      <c r="J38" s="34" t="e">
        <f t="shared" si="9"/>
        <v>#REF!</v>
      </c>
      <c r="K38" s="34">
        <v>529725</v>
      </c>
      <c r="L38" s="34">
        <v>545036</v>
      </c>
      <c r="M38" s="34">
        <v>556672</v>
      </c>
      <c r="N38" s="34">
        <v>564058</v>
      </c>
      <c r="O38" s="57">
        <v>560426</v>
      </c>
      <c r="P38" s="57">
        <f>SUM(P34:P37)</f>
        <v>572410</v>
      </c>
      <c r="Q38" s="59">
        <f>SUM(Q34:Q37)</f>
        <v>573073</v>
      </c>
      <c r="R38" s="34">
        <f t="shared" ref="R38:W38" si="10">SUM(R34:R37)</f>
        <v>572432</v>
      </c>
      <c r="S38" s="34">
        <f t="shared" si="10"/>
        <v>573730</v>
      </c>
      <c r="T38" s="34">
        <f t="shared" si="10"/>
        <v>572948</v>
      </c>
      <c r="U38" s="34">
        <f t="shared" si="10"/>
        <v>586901</v>
      </c>
      <c r="V38" s="34">
        <f>SUM(V34:V37)</f>
        <v>598534</v>
      </c>
      <c r="W38" s="34">
        <f t="shared" si="10"/>
        <v>607362</v>
      </c>
      <c r="X38" s="34">
        <f t="shared" ref="X38:Y38" si="11">SUM(X34:X37)</f>
        <v>626970</v>
      </c>
      <c r="Y38" s="34">
        <f t="shared" si="11"/>
        <v>629189</v>
      </c>
      <c r="Z38" s="34">
        <f t="shared" ref="Z38" si="12">SUM(Z34:Z37)</f>
        <v>631590</v>
      </c>
      <c r="AA38" s="34">
        <f>SUM(AA34:AA37)</f>
        <v>618678</v>
      </c>
      <c r="AB38" s="34">
        <f>SUM(AB34:AB37)</f>
        <v>605230</v>
      </c>
      <c r="AC38" s="34">
        <f>SUM(AC34:AC37)</f>
        <v>582984</v>
      </c>
      <c r="AD38" s="92">
        <f t="shared" ref="AD38" si="13">SUM(AD34:AD37)</f>
        <v>566253</v>
      </c>
      <c r="AE38" s="92">
        <f>SUM(AE34:AE37)</f>
        <v>546650</v>
      </c>
      <c r="AF38" s="92">
        <f>SUM(AF34:AF37)</f>
        <v>525703</v>
      </c>
      <c r="AG38" s="92">
        <f>SUM(AG34:AG37)</f>
        <v>506499</v>
      </c>
      <c r="AH38" s="106">
        <f>SUM(AH34:AH37)</f>
        <v>496351</v>
      </c>
    </row>
    <row r="39" spans="1:34" ht="13.5" thickTop="1" x14ac:dyDescent="0.2">
      <c r="A39" s="35"/>
      <c r="B39" s="35"/>
      <c r="C39" s="35"/>
      <c r="D39" s="35"/>
      <c r="E39" s="35"/>
      <c r="F39" s="35"/>
      <c r="G39" s="35"/>
    </row>
    <row r="40" spans="1:34" x14ac:dyDescent="0.2">
      <c r="A40" s="65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3" spans="1:34" x14ac:dyDescent="0.2">
      <c r="Q43" s="69" t="s">
        <v>23</v>
      </c>
    </row>
    <row r="45" spans="1:34" ht="64.5" customHeight="1" x14ac:dyDescent="0.2"/>
    <row r="48" spans="1:34" ht="37.5" customHeight="1" x14ac:dyDescent="0.2"/>
    <row r="53" ht="44.25" customHeight="1" x14ac:dyDescent="0.2"/>
    <row r="57" ht="13.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5.75" customHeight="1" x14ac:dyDescent="0.2"/>
    <row r="63" ht="15.75" customHeight="1" x14ac:dyDescent="0.2"/>
    <row r="64" ht="24" customHeight="1" x14ac:dyDescent="0.2"/>
  </sheetData>
  <mergeCells count="3">
    <mergeCell ref="A2:Q2"/>
    <mergeCell ref="A3:AH3"/>
    <mergeCell ref="AA4:AH4"/>
  </mergeCells>
  <phoneticPr fontId="0" type="noConversion"/>
  <printOptions horizontalCentered="1"/>
  <pageMargins left="0.5" right="0.75" top="0.75" bottom="0.75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</vt:lpstr>
      <vt:lpstr>SCH (2)</vt:lpstr>
      <vt:lpstr>SCH!Print_Area</vt:lpstr>
      <vt:lpstr>'SCH (2)'!Print_Area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David Warren</cp:lastModifiedBy>
  <cp:lastPrinted>2023-10-09T21:18:05Z</cp:lastPrinted>
  <dcterms:created xsi:type="dcterms:W3CDTF">2004-05-20T15:37:32Z</dcterms:created>
  <dcterms:modified xsi:type="dcterms:W3CDTF">2023-10-09T21:24:07Z</dcterms:modified>
</cp:coreProperties>
</file>