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Y:\Forms\"/>
    </mc:Choice>
  </mc:AlternateContent>
  <bookViews>
    <workbookView xWindow="0" yWindow="0" windowWidth="18870" windowHeight="7725" activeTab="2"/>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1" i="1" l="1"/>
  <c r="J10" i="1"/>
  <c r="J8" i="1"/>
  <c r="J7" i="1"/>
  <c r="I12" i="1" l="1"/>
  <c r="J12" i="1" s="1"/>
  <c r="C12" i="1" s="1"/>
  <c r="C12" i="2" s="1"/>
  <c r="C25" i="2"/>
  <c r="C18" i="2"/>
  <c r="C14" i="2"/>
  <c r="C24" i="2"/>
  <c r="C23" i="2"/>
  <c r="C22" i="2"/>
  <c r="C21" i="2"/>
  <c r="C16" i="2"/>
  <c r="I9" i="1"/>
  <c r="J9" i="1" s="1"/>
  <c r="I8" i="1"/>
  <c r="I10" i="1"/>
  <c r="I7" i="1"/>
  <c r="I11" i="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C9" i="1"/>
  <c r="C9" i="2"/>
  <c r="C11" i="1" l="1"/>
  <c r="C11" i="2" s="1"/>
  <c r="C7" i="1"/>
  <c r="C7" i="2" s="1"/>
  <c r="C8" i="1"/>
  <c r="C8" i="2" s="1"/>
  <c r="C10" i="1"/>
  <c r="C10" i="2" l="1"/>
  <c r="C27" i="2" s="1"/>
  <c r="C29" i="1"/>
  <c r="C27" i="1"/>
  <c r="C31" i="1" l="1"/>
</calcChain>
</file>

<file path=xl/sharedStrings.xml><?xml version="1.0" encoding="utf-8"?>
<sst xmlns="http://schemas.openxmlformats.org/spreadsheetml/2006/main" count="55" uniqueCount="45">
  <si>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</si>
  <si>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</si>
  <si>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</si>
  <si>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</si>
  <si>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</si>
  <si>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</si>
  <si>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</si>
  <si>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</si>
  <si>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</si>
  <si>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</si>
  <si>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</si>
  <si>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</si>
  <si>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</si>
  <si>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</si>
  <si>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</si>
  <si>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</si>
  <si>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</si>
  <si>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</si>
  <si>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</si>
  <si>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</si>
  <si>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</si>
  <si>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</si>
  <si>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</si>
  <si>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</si>
  <si>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</si>
  <si>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</si>
  <si>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</si>
  <si>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</si>
  <si>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</si>
  <si>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</si>
  <si>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</si>
  <si>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</si>
  <si>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</si>
  <si>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</si>
  <si>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</si>
  <si>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</si>
  <si>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</si>
  <si>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</si>
  <si>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PI Name:</t>
  </si>
  <si>
    <t xml:space="preserve">Proposal Title: </t>
  </si>
  <si>
    <t xml:space="preserve">Proposal Period: </t>
  </si>
  <si>
    <t xml:space="preserve">Sponsor: </t>
  </si>
  <si>
    <t>Principal Investigator</t>
  </si>
  <si>
    <t>Publication</t>
  </si>
  <si>
    <t>University Support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</si>
</sst>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2" fillId="0" borderId="0" xfId="0" applyFont="1"/>
    <xf numFmtId="0" fontId="0" fillId="0" borderId="0" xfId="0" applyFont="1"/>
    <xf numFmtId="0" fontId="0" fillId="0" borderId="0" xfId="0" applyAlignment="1">
      <alignment horizontal="center" wrapText="1"/>
    </xf>
    <xf numFmtId="164" fontId="0" fillId="0" borderId="0" xfId="1" applyNumberFormat="1" applyFont="1"/>
    <xf numFmtId="0" fontId="2" fillId="0" borderId="0" xfId="0" applyFont="1" applyBorder="1"/>
    <xf numFmtId="0" fontId="0" fillId="0" borderId="0" xfId="0" applyBorder="1"/>
    <xf numFmtId="0" fontId="0" fillId="0" borderId="0" xfId="0" applyBorder="1" applyAlignment="1">
      <alignment horizontal="center" wrapText="1"/>
    </xf>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Font="1"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2" fillId="0" borderId="0" xfId="0" applyFont="1" applyBorder="1" applyAlignment="1"/>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0" fontId="0" fillId="0" borderId="0" xfId="0" applyAlignment="1"/>
    <xf numFmtId="43" fontId="0" fillId="0" borderId="0" xfId="1" applyNumberFormat="1" applyFont="1" applyBorder="1"/>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7" workbookViewId="0">
      <selection activeCell="A9" sqref="A9"/>
    </sheetView>
  </sheetViews>
  <sheetFormatPr defaultColWidth="8.85546875" defaultRowHeight="15" x14ac:dyDescent="0.25"/>
  <cols>
    <col min="1" max="1" width="99.140625" customWidth="1"/>
  </cols>
  <sheetData>
    <row r="1" spans="1:1" x14ac:dyDescent="0.25">
      <c r="A1" s="28" t="s">
        <v>25</v>
      </c>
    </row>
    <row r="2" spans="1:1" x14ac:dyDescent="0.25">
      <c r="A2" s="30" t="s">
        <v>24</v>
      </c>
    </row>
    <row r="3" spans="1:1" x14ac:dyDescent="0.25">
      <c r="A3" t="s">
        <v>31</v>
      </c>
    </row>
    <row r="4" spans="1:1" x14ac:dyDescent="0.25">
      <c r="A4" t="s">
        <v>30</v>
      </c>
    </row>
    <row r="5" spans="1:1" ht="90" x14ac:dyDescent="0.25">
      <c r="A5" s="29" t="s">
        <v>32</v>
      </c>
    </row>
    <row r="6" spans="1:1" x14ac:dyDescent="0.25">
      <c r="A6" s="29"/>
    </row>
    <row r="7" spans="1:1" x14ac:dyDescent="0.25">
      <c r="A7" s="30" t="s">
        <v>23</v>
      </c>
    </row>
    <row r="8" spans="1:1" x14ac:dyDescent="0.25">
      <c r="A8" t="s">
        <v>26</v>
      </c>
    </row>
    <row r="9" spans="1:1" ht="30" x14ac:dyDescent="0.25">
      <c r="A9" s="29" t="s">
        <v>27</v>
      </c>
    </row>
    <row r="10" spans="1:1" x14ac:dyDescent="0.25">
      <c r="A10" t="s">
        <v>28</v>
      </c>
    </row>
    <row r="11" spans="1:1" ht="45" x14ac:dyDescent="0.25">
      <c r="A11" s="29" t="s">
        <v>33</v>
      </c>
    </row>
    <row r="12" spans="1:1" ht="75" x14ac:dyDescent="0.25">
      <c r="A12" s="29" t="s">
        <v>34</v>
      </c>
    </row>
    <row r="13" spans="1:1" x14ac:dyDescent="0.25">
      <c r="A13" s="32" t="s">
        <v>29</v>
      </c>
    </row>
    <row r="14" spans="1:1" ht="30" x14ac:dyDescent="0.25">
      <c r="A14" s="29" t="s">
        <v>35</v>
      </c>
    </row>
    <row r="16" spans="1:1" ht="45" x14ac:dyDescent="0.25">
      <c r="A16" s="31" t="s">
        <v>36</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4" zoomScale="110" zoomScaleNormal="110" zoomScalePageLayoutView="110" workbookViewId="0">
      <selection activeCell="J12" sqref="J12"/>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7" width="9.28515625" customWidth="1"/>
    <col min="8" max="8" width="10.42578125" bestFit="1" customWidth="1"/>
    <col min="9" max="9" width="10.42578125" customWidth="1"/>
    <col min="10" max="10" width="14" customWidth="1"/>
    <col min="11" max="13" width="9.140625" bestFit="1" customWidth="1"/>
  </cols>
  <sheetData>
    <row r="1" spans="1:13" s="2" customFormat="1" x14ac:dyDescent="0.25">
      <c r="A1" s="44" t="s">
        <v>38</v>
      </c>
      <c r="B1" s="44"/>
      <c r="C1" s="44"/>
      <c r="D1" s="44"/>
      <c r="E1" s="44"/>
      <c r="F1" s="44"/>
      <c r="G1" s="44"/>
      <c r="H1" s="44"/>
      <c r="I1" s="44"/>
      <c r="J1" s="44"/>
    </row>
    <row r="2" spans="1:13" x14ac:dyDescent="0.25">
      <c r="A2" s="43" t="s">
        <v>39</v>
      </c>
      <c r="B2" s="43"/>
      <c r="C2" s="43"/>
      <c r="D2" s="43"/>
      <c r="E2" s="43"/>
      <c r="F2" s="43"/>
      <c r="G2" s="43"/>
      <c r="H2" s="43"/>
      <c r="I2" s="43"/>
      <c r="J2" s="43"/>
    </row>
    <row r="3" spans="1:13" x14ac:dyDescent="0.25">
      <c r="A3" s="44" t="s">
        <v>40</v>
      </c>
      <c r="B3" s="44"/>
      <c r="C3" s="44"/>
      <c r="D3" s="44"/>
      <c r="E3" s="44"/>
      <c r="F3" s="44"/>
      <c r="G3" s="44"/>
      <c r="H3" s="44"/>
      <c r="I3" s="44"/>
      <c r="J3" s="44"/>
    </row>
    <row r="4" spans="1:13" x14ac:dyDescent="0.25">
      <c r="A4" s="43" t="s">
        <v>41</v>
      </c>
      <c r="B4" s="43"/>
      <c r="C4" s="43"/>
      <c r="D4" s="43"/>
      <c r="E4" s="43"/>
      <c r="F4" s="43"/>
      <c r="G4" s="43"/>
      <c r="H4" s="43"/>
      <c r="I4" s="43"/>
      <c r="J4" s="43"/>
    </row>
    <row r="5" spans="1:13" x14ac:dyDescent="0.25">
      <c r="A5" s="14"/>
      <c r="B5" s="5"/>
      <c r="C5" s="20" t="s">
        <v>10</v>
      </c>
      <c r="D5" s="6"/>
      <c r="E5" s="6"/>
      <c r="F5" s="6"/>
      <c r="G5" s="6"/>
      <c r="H5" s="6"/>
      <c r="I5" s="6"/>
      <c r="J5" s="13"/>
    </row>
    <row r="6" spans="1:13" ht="45" x14ac:dyDescent="0.25">
      <c r="A6" s="14" t="s">
        <v>0</v>
      </c>
      <c r="B6" s="5"/>
      <c r="C6" s="21"/>
      <c r="D6" s="6"/>
      <c r="E6" s="3" t="s">
        <v>12</v>
      </c>
      <c r="F6" s="22" t="s">
        <v>19</v>
      </c>
      <c r="G6" s="23" t="s">
        <v>21</v>
      </c>
      <c r="H6" s="24" t="s">
        <v>20</v>
      </c>
      <c r="I6" s="7" t="s">
        <v>13</v>
      </c>
      <c r="J6" s="15" t="s">
        <v>14</v>
      </c>
    </row>
    <row r="7" spans="1:13" x14ac:dyDescent="0.25">
      <c r="A7" s="16" t="s">
        <v>42</v>
      </c>
      <c r="B7" s="5"/>
      <c r="C7" s="41">
        <f>I7+J7</f>
        <v>27510</v>
      </c>
      <c r="D7" s="6"/>
      <c r="E7" s="9">
        <v>94500</v>
      </c>
      <c r="F7" s="8">
        <v>0</v>
      </c>
      <c r="G7" s="8">
        <v>0</v>
      </c>
      <c r="H7" s="8">
        <v>2</v>
      </c>
      <c r="I7" s="35">
        <f>ROUND((((E7/12)*F7)+((E7/9)*G7))+((E7/9)*H7), 0)</f>
        <v>21000</v>
      </c>
      <c r="J7" s="36">
        <f>ROUND((I7*0.31),0)</f>
        <v>6510</v>
      </c>
      <c r="K7" s="37"/>
      <c r="L7" s="37"/>
      <c r="M7" s="37"/>
    </row>
    <row r="8" spans="1:13" x14ac:dyDescent="0.25">
      <c r="A8" s="16" t="s">
        <v>37</v>
      </c>
      <c r="B8" s="5"/>
      <c r="C8" s="41">
        <f>I8+J8</f>
        <v>62225</v>
      </c>
      <c r="D8" s="6"/>
      <c r="E8" s="9">
        <v>47500</v>
      </c>
      <c r="F8" s="8">
        <v>12</v>
      </c>
      <c r="G8" s="8">
        <v>0</v>
      </c>
      <c r="H8" s="8">
        <v>0</v>
      </c>
      <c r="I8" s="35">
        <f t="shared" ref="I8:I12" si="0">ROUND((((E8/12)*F8)+((E8/9)*G8))+((E8/9)*H8), 0)</f>
        <v>47500</v>
      </c>
      <c r="J8" s="36">
        <f>ROUND((I8*0.31),0)</f>
        <v>14725</v>
      </c>
      <c r="K8" s="37"/>
      <c r="L8" s="37"/>
      <c r="M8" s="37"/>
    </row>
    <row r="9" spans="1:13" x14ac:dyDescent="0.25">
      <c r="A9" s="16" t="s">
        <v>44</v>
      </c>
      <c r="B9" s="5"/>
      <c r="C9" s="41">
        <f>I9+J9</f>
        <v>0</v>
      </c>
      <c r="D9" s="6"/>
      <c r="E9" s="9">
        <v>0</v>
      </c>
      <c r="F9" s="8">
        <v>0</v>
      </c>
      <c r="G9" s="8">
        <v>0</v>
      </c>
      <c r="H9" s="8">
        <v>0</v>
      </c>
      <c r="I9" s="35">
        <f t="shared" si="0"/>
        <v>0</v>
      </c>
      <c r="J9" s="36">
        <f>ROUND((I9*0.45),0)</f>
        <v>0</v>
      </c>
      <c r="K9" s="37"/>
      <c r="L9" s="37"/>
      <c r="M9" s="37"/>
    </row>
    <row r="10" spans="1:13" x14ac:dyDescent="0.25">
      <c r="A10" s="16" t="s">
        <v>1</v>
      </c>
      <c r="B10" s="5"/>
      <c r="C10" s="41">
        <f t="shared" ref="C10:C12" si="1">I10+J10</f>
        <v>27795</v>
      </c>
      <c r="D10" s="6"/>
      <c r="E10" s="9">
        <v>25500</v>
      </c>
      <c r="F10" s="8">
        <v>12</v>
      </c>
      <c r="G10" s="8">
        <v>0</v>
      </c>
      <c r="H10" s="8">
        <v>0</v>
      </c>
      <c r="I10" s="35">
        <f t="shared" si="0"/>
        <v>25500</v>
      </c>
      <c r="J10" s="36">
        <f>ROUND((I10*0.09),0)</f>
        <v>2295</v>
      </c>
      <c r="K10" s="37"/>
      <c r="L10" s="37"/>
      <c r="M10" s="37"/>
    </row>
    <row r="11" spans="1:13" x14ac:dyDescent="0.25">
      <c r="A11" s="16" t="s">
        <v>1</v>
      </c>
      <c r="B11" s="5"/>
      <c r="C11" s="41">
        <f t="shared" si="1"/>
        <v>27795</v>
      </c>
      <c r="D11" s="6"/>
      <c r="E11" s="9">
        <v>25500</v>
      </c>
      <c r="F11" s="8">
        <v>12</v>
      </c>
      <c r="G11" s="8">
        <v>0</v>
      </c>
      <c r="H11" s="8">
        <v>0</v>
      </c>
      <c r="I11" s="35">
        <f t="shared" si="0"/>
        <v>25500</v>
      </c>
      <c r="J11" s="36">
        <f>ROUND((I11*0.09),0)</f>
        <v>2295</v>
      </c>
      <c r="K11" s="37"/>
      <c r="L11" s="37"/>
      <c r="M11" s="37"/>
    </row>
    <row r="12" spans="1:13" x14ac:dyDescent="0.25">
      <c r="A12" s="16" t="s">
        <v>2</v>
      </c>
      <c r="B12" s="5"/>
      <c r="C12" s="41">
        <f t="shared" si="1"/>
        <v>6060</v>
      </c>
      <c r="D12" s="6"/>
      <c r="E12" s="9">
        <v>6000</v>
      </c>
      <c r="F12" s="8">
        <v>12</v>
      </c>
      <c r="G12" s="8">
        <v>0</v>
      </c>
      <c r="H12" s="8">
        <v>0</v>
      </c>
      <c r="I12" s="35">
        <f t="shared" si="0"/>
        <v>6000</v>
      </c>
      <c r="J12" s="36">
        <f>ROUND((I12*0.01),0)</f>
        <v>60</v>
      </c>
      <c r="K12" s="37"/>
      <c r="L12" s="37"/>
      <c r="M12" s="37"/>
    </row>
    <row r="13" spans="1:13" x14ac:dyDescent="0.25">
      <c r="A13" s="14"/>
      <c r="B13" s="5"/>
      <c r="C13" s="41"/>
      <c r="D13" s="6"/>
      <c r="E13" s="8"/>
      <c r="F13" s="8"/>
      <c r="G13" s="8"/>
      <c r="H13" s="8"/>
      <c r="I13" s="33"/>
      <c r="J13" s="34"/>
      <c r="K13" s="37"/>
      <c r="L13" s="37"/>
      <c r="M13" s="37"/>
    </row>
    <row r="14" spans="1:13" x14ac:dyDescent="0.25">
      <c r="A14" s="17" t="s">
        <v>3</v>
      </c>
      <c r="B14" s="5"/>
      <c r="C14" s="41">
        <v>4000</v>
      </c>
      <c r="D14" s="6"/>
      <c r="E14" s="8"/>
      <c r="F14" s="8"/>
      <c r="G14" s="8"/>
      <c r="H14" s="8"/>
      <c r="I14" s="33"/>
      <c r="J14" s="34"/>
      <c r="K14" s="37"/>
    </row>
    <row r="15" spans="1:13" x14ac:dyDescent="0.25">
      <c r="A15" s="14"/>
      <c r="B15" s="5"/>
      <c r="C15" s="41"/>
      <c r="D15" s="6"/>
      <c r="E15" s="8"/>
      <c r="F15" s="8"/>
      <c r="G15" s="8"/>
      <c r="H15" s="8"/>
      <c r="I15" s="33"/>
      <c r="J15" s="34"/>
      <c r="K15" s="37"/>
    </row>
    <row r="16" spans="1:13" x14ac:dyDescent="0.25">
      <c r="A16" s="14" t="s">
        <v>4</v>
      </c>
      <c r="B16" s="5"/>
      <c r="C16" s="41">
        <v>10000</v>
      </c>
      <c r="D16" s="6"/>
      <c r="E16" s="8"/>
      <c r="F16" s="8"/>
      <c r="G16" s="8"/>
      <c r="H16" s="8"/>
      <c r="I16" s="33"/>
      <c r="J16" s="34"/>
      <c r="K16" s="37"/>
    </row>
    <row r="17" spans="1:11" x14ac:dyDescent="0.25">
      <c r="A17" s="14"/>
      <c r="B17" s="5"/>
      <c r="C17" s="41"/>
      <c r="D17" s="6"/>
      <c r="E17" s="8"/>
      <c r="F17" s="8"/>
      <c r="G17" s="8"/>
      <c r="H17" s="8"/>
      <c r="I17" s="33"/>
      <c r="J17" s="34"/>
      <c r="K17" s="37"/>
    </row>
    <row r="18" spans="1:11" x14ac:dyDescent="0.25">
      <c r="A18" s="14" t="s">
        <v>5</v>
      </c>
      <c r="B18" s="5"/>
      <c r="C18" s="41">
        <v>60000</v>
      </c>
      <c r="D18" s="6"/>
      <c r="E18" s="8"/>
      <c r="F18" s="8"/>
      <c r="G18" s="8"/>
      <c r="H18" s="8"/>
      <c r="I18" s="33"/>
      <c r="J18" s="34"/>
      <c r="K18" s="37"/>
    </row>
    <row r="19" spans="1:11" x14ac:dyDescent="0.25">
      <c r="A19" s="14"/>
      <c r="B19" s="5"/>
      <c r="C19" s="41"/>
      <c r="D19" s="6"/>
      <c r="E19" s="8"/>
      <c r="F19" s="8"/>
      <c r="G19" s="8"/>
      <c r="H19" s="8"/>
      <c r="I19" s="33"/>
      <c r="J19" s="34"/>
      <c r="K19" s="37"/>
    </row>
    <row r="20" spans="1:11" x14ac:dyDescent="0.25">
      <c r="A20" s="14" t="s">
        <v>6</v>
      </c>
      <c r="B20" s="5"/>
      <c r="C20" s="41"/>
      <c r="D20" s="6"/>
      <c r="E20" s="8"/>
      <c r="F20" s="8"/>
      <c r="G20" s="8"/>
      <c r="H20" s="8"/>
      <c r="I20" s="33"/>
      <c r="J20" s="34"/>
      <c r="K20" s="37"/>
    </row>
    <row r="21" spans="1:11" x14ac:dyDescent="0.25">
      <c r="A21" s="16" t="s">
        <v>7</v>
      </c>
      <c r="B21" s="5"/>
      <c r="C21" s="41">
        <v>8000</v>
      </c>
      <c r="D21" s="6"/>
      <c r="E21" s="6"/>
      <c r="F21" s="8"/>
      <c r="G21" s="8"/>
      <c r="H21" s="8"/>
      <c r="I21" s="33"/>
      <c r="J21" s="34"/>
      <c r="K21" s="37"/>
    </row>
    <row r="22" spans="1:11" x14ac:dyDescent="0.25">
      <c r="A22" s="16" t="s">
        <v>43</v>
      </c>
      <c r="B22" s="5"/>
      <c r="C22" s="41">
        <v>2000</v>
      </c>
      <c r="D22" s="6"/>
      <c r="E22" s="6"/>
      <c r="F22" s="6"/>
      <c r="G22" s="6"/>
      <c r="H22" s="6"/>
      <c r="I22" s="33"/>
      <c r="J22" s="34"/>
      <c r="K22" s="37"/>
    </row>
    <row r="23" spans="1:11" x14ac:dyDescent="0.25">
      <c r="A23" s="16" t="s">
        <v>15</v>
      </c>
      <c r="B23" s="5"/>
      <c r="C23" s="41">
        <v>0</v>
      </c>
      <c r="D23" s="6"/>
      <c r="E23" s="6"/>
      <c r="F23" s="6"/>
      <c r="G23" s="6"/>
      <c r="H23" s="6"/>
      <c r="I23" s="33"/>
      <c r="J23" s="34"/>
      <c r="K23" s="37"/>
    </row>
    <row r="24" spans="1:11" x14ac:dyDescent="0.25">
      <c r="A24" s="16" t="s">
        <v>16</v>
      </c>
      <c r="B24" s="5"/>
      <c r="C24" s="41">
        <v>0</v>
      </c>
      <c r="D24" s="6"/>
      <c r="E24" s="6"/>
      <c r="F24" s="6"/>
      <c r="G24" s="6"/>
      <c r="H24" s="6"/>
      <c r="I24" s="33"/>
      <c r="J24" s="34"/>
      <c r="K24" s="37"/>
    </row>
    <row r="25" spans="1:11" x14ac:dyDescent="0.25">
      <c r="A25" s="16" t="s">
        <v>7</v>
      </c>
      <c r="B25" s="5"/>
      <c r="C25" s="38">
        <v>0</v>
      </c>
      <c r="D25" s="6"/>
      <c r="E25" s="6"/>
      <c r="F25" s="6"/>
      <c r="G25" s="6"/>
      <c r="H25" s="6"/>
      <c r="I25" s="33"/>
      <c r="J25" s="34"/>
      <c r="K25" s="37"/>
    </row>
    <row r="26" spans="1:11" x14ac:dyDescent="0.25">
      <c r="A26" s="14"/>
      <c r="B26" s="5"/>
      <c r="C26" s="41"/>
      <c r="D26" s="6"/>
      <c r="E26" s="6"/>
      <c r="F26" s="6"/>
      <c r="G26" s="6"/>
      <c r="H26" s="6"/>
      <c r="I26" s="33"/>
      <c r="J26" s="34"/>
      <c r="K26" s="37"/>
    </row>
    <row r="27" spans="1:11" x14ac:dyDescent="0.25">
      <c r="A27" s="14" t="s">
        <v>8</v>
      </c>
      <c r="B27" s="5"/>
      <c r="C27" s="41">
        <f>SUM(C7:C25)</f>
        <v>235385</v>
      </c>
      <c r="D27" s="6"/>
      <c r="E27" s="6"/>
      <c r="F27" s="6"/>
      <c r="G27" s="6"/>
      <c r="H27" s="6"/>
      <c r="I27" s="33"/>
      <c r="J27" s="34"/>
      <c r="K27" s="37"/>
    </row>
    <row r="28" spans="1:11" x14ac:dyDescent="0.25">
      <c r="A28" s="14"/>
      <c r="B28" s="5"/>
      <c r="C28" s="41"/>
      <c r="D28" s="6"/>
      <c r="E28" s="6"/>
      <c r="F28" s="6"/>
      <c r="G28" s="6"/>
      <c r="H28" s="6"/>
      <c r="I28" s="33"/>
      <c r="J28" s="34"/>
      <c r="K28" s="37"/>
    </row>
    <row r="29" spans="1:11" ht="15" customHeight="1" x14ac:dyDescent="0.25">
      <c r="A29" s="14" t="s">
        <v>17</v>
      </c>
      <c r="B29" s="5"/>
      <c r="C29" s="38">
        <f>ROUND((C7*E29),0)+ROUND((C8*E29),0)+ROUND((C9*E29),0)+ROUND((C10*E29),0)+ROUND((C11*E29),0)+ROUND((C12*E29),0)+ROUND((C14*E29),0)+ROUND((C16*E29),0)+ROUND((C21*E29),0)+ROUND((C22*E29),0)+ROUND((C23*E29),0)+ROUND((C24*E29),0)</f>
        <v>91199</v>
      </c>
      <c r="D29" s="6"/>
      <c r="E29" s="27">
        <v>0.52</v>
      </c>
      <c r="F29" s="45" t="s">
        <v>22</v>
      </c>
      <c r="G29" s="46"/>
      <c r="H29" s="46"/>
      <c r="I29" s="46"/>
      <c r="J29" s="47"/>
    </row>
    <row r="30" spans="1:11" x14ac:dyDescent="0.25">
      <c r="A30" s="14"/>
      <c r="B30" s="5"/>
      <c r="C30" s="41"/>
      <c r="D30" s="6"/>
      <c r="E30" s="6"/>
      <c r="F30" s="48"/>
      <c r="G30" s="49"/>
      <c r="H30" s="49"/>
      <c r="I30" s="49"/>
      <c r="J30" s="50"/>
    </row>
    <row r="31" spans="1:11" x14ac:dyDescent="0.25">
      <c r="A31" s="14" t="s">
        <v>9</v>
      </c>
      <c r="B31" s="5"/>
      <c r="C31" s="40">
        <f>C27+C29</f>
        <v>326584</v>
      </c>
      <c r="D31" s="6"/>
      <c r="E31" s="6"/>
      <c r="F31" s="48"/>
      <c r="G31" s="49"/>
      <c r="H31" s="49"/>
      <c r="I31" s="49"/>
      <c r="J31" s="50"/>
    </row>
    <row r="32" spans="1:11" x14ac:dyDescent="0.25">
      <c r="A32" s="18"/>
      <c r="B32" s="10"/>
      <c r="C32" s="11"/>
      <c r="D32" s="12"/>
      <c r="E32" s="12"/>
      <c r="F32" s="51"/>
      <c r="G32" s="52"/>
      <c r="H32" s="52"/>
      <c r="I32" s="52"/>
      <c r="J32" s="53"/>
    </row>
    <row r="33" spans="3:3" customFormat="1" x14ac:dyDescent="0.25">
      <c r="C33" s="4"/>
    </row>
    <row r="34" spans="3:3" customFormat="1" x14ac:dyDescent="0.25">
      <c r="C34" s="4"/>
    </row>
    <row r="35" spans="3:3" x14ac:dyDescent="0.25">
      <c r="C35" s="39"/>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30"/>
  <sheetViews>
    <sheetView tabSelected="1" zoomScale="115" zoomScaleNormal="115" zoomScalePageLayoutView="115" workbookViewId="0">
      <selection activeCell="C7" sqref="C7"/>
    </sheetView>
  </sheetViews>
  <sheetFormatPr defaultColWidth="8.85546875" defaultRowHeight="15" x14ac:dyDescent="0.25"/>
  <cols>
    <col min="1" max="1" width="31.42578125" style="1" bestFit="1" customWidth="1"/>
    <col min="2" max="2" width="6" style="1" customWidth="1"/>
    <col min="3" max="3" width="18.85546875" bestFit="1" customWidth="1"/>
    <col min="4" max="4" width="6" customWidth="1"/>
    <col min="5" max="6" width="9.28515625" customWidth="1"/>
    <col min="7" max="7" width="10.42578125" bestFit="1" customWidth="1"/>
  </cols>
  <sheetData>
    <row r="1" spans="1:7" s="2" customFormat="1" x14ac:dyDescent="0.25">
      <c r="A1" s="44" t="s">
        <v>38</v>
      </c>
      <c r="B1" s="44"/>
      <c r="C1" s="44"/>
      <c r="D1" s="44"/>
      <c r="E1" s="44"/>
      <c r="F1" s="44"/>
      <c r="G1" s="44"/>
    </row>
    <row r="2" spans="1:7" x14ac:dyDescent="0.25">
      <c r="A2" s="43" t="s">
        <v>39</v>
      </c>
      <c r="B2" s="43"/>
      <c r="C2" s="43"/>
      <c r="D2" s="43"/>
      <c r="E2" s="43"/>
      <c r="F2" s="43"/>
      <c r="G2" s="43"/>
    </row>
    <row r="3" spans="1:7" x14ac:dyDescent="0.25">
      <c r="A3" s="44" t="s">
        <v>11</v>
      </c>
      <c r="B3" s="44"/>
      <c r="C3" s="44"/>
      <c r="D3" s="44"/>
      <c r="E3" s="44"/>
      <c r="F3" s="44"/>
      <c r="G3" s="44"/>
    </row>
    <row r="4" spans="1:7" x14ac:dyDescent="0.25">
      <c r="A4" s="43" t="s">
        <v>41</v>
      </c>
      <c r="B4" s="43"/>
      <c r="C4" s="43"/>
      <c r="D4" s="43"/>
      <c r="E4" s="43"/>
      <c r="F4" s="43"/>
      <c r="G4" s="43"/>
    </row>
    <row r="5" spans="1:7" x14ac:dyDescent="0.25">
      <c r="A5" s="14"/>
      <c r="B5" s="5"/>
      <c r="C5" s="20"/>
      <c r="D5" s="6"/>
      <c r="E5" s="6"/>
      <c r="F5" s="6"/>
      <c r="G5" s="25"/>
    </row>
    <row r="6" spans="1:7" ht="45" x14ac:dyDescent="0.25">
      <c r="A6" s="14" t="s">
        <v>0</v>
      </c>
      <c r="B6" s="5"/>
      <c r="C6" s="21"/>
      <c r="D6" s="6"/>
      <c r="E6" s="22" t="s">
        <v>19</v>
      </c>
      <c r="F6" s="23" t="s">
        <v>21</v>
      </c>
      <c r="G6" s="24" t="s">
        <v>20</v>
      </c>
    </row>
    <row r="7" spans="1:7" x14ac:dyDescent="0.25">
      <c r="A7" s="16" t="str">
        <f>'Internal Use Budget'!A7</f>
        <v>Principal Investigator</v>
      </c>
      <c r="B7" s="5"/>
      <c r="C7" s="41">
        <f>ROUND('Internal Use Budget'!C7*(100%+'Internal Use Budget'!E29),0)</f>
        <v>41815</v>
      </c>
      <c r="D7" s="6"/>
      <c r="E7" s="8">
        <f>'Internal Use Budget'!F7</f>
        <v>0</v>
      </c>
      <c r="F7" s="8">
        <f>'Internal Use Budget'!G7</f>
        <v>0</v>
      </c>
      <c r="G7" s="26">
        <f>'Internal Use Budget'!H7</f>
        <v>2</v>
      </c>
    </row>
    <row r="8" spans="1:7" x14ac:dyDescent="0.25">
      <c r="A8" s="16" t="str">
        <f>'Internal Use Budget'!A8</f>
        <v>Postdoctoral Scholar</v>
      </c>
      <c r="B8" s="5"/>
      <c r="C8" s="41">
        <f>ROUND('Internal Use Budget'!C8*(100%+'Internal Use Budget'!E29),0)</f>
        <v>94582</v>
      </c>
      <c r="D8" s="6"/>
      <c r="E8" s="8">
        <f>'Internal Use Budget'!F8</f>
        <v>12</v>
      </c>
      <c r="F8" s="8">
        <f>'Internal Use Budget'!G8</f>
        <v>0</v>
      </c>
      <c r="G8" s="26">
        <f>'Internal Use Budget'!H8</f>
        <v>0</v>
      </c>
    </row>
    <row r="9" spans="1:7" x14ac:dyDescent="0.25">
      <c r="A9" s="16" t="str">
        <f>'Internal Use Budget'!A9</f>
        <v>University Support Staff</v>
      </c>
      <c r="B9" s="5"/>
      <c r="C9" s="41">
        <f>ROUND('Internal Use Budget'!C9*(100%+'Internal Use Budget'!E29),0)</f>
        <v>0</v>
      </c>
      <c r="D9" s="6"/>
      <c r="E9" s="8">
        <f>'Internal Use Budget'!F9</f>
        <v>0</v>
      </c>
      <c r="F9" s="8">
        <f>'Internal Use Budget'!G9</f>
        <v>0</v>
      </c>
      <c r="G9" s="26">
        <f>'Internal Use Budget'!H9</f>
        <v>0</v>
      </c>
    </row>
    <row r="10" spans="1:7" x14ac:dyDescent="0.25">
      <c r="A10" s="16" t="str">
        <f>'Internal Use Budget'!A10</f>
        <v>Graduate Student</v>
      </c>
      <c r="B10" s="5"/>
      <c r="C10" s="41">
        <f>ROUND('Internal Use Budget'!C10*(100%+'Internal Use Budget'!E29),0)</f>
        <v>42248</v>
      </c>
      <c r="D10" s="6"/>
      <c r="E10" s="8">
        <f>'Internal Use Budget'!F10</f>
        <v>12</v>
      </c>
      <c r="F10" s="8">
        <f>'Internal Use Budget'!G10</f>
        <v>0</v>
      </c>
      <c r="G10" s="26">
        <f>'Internal Use Budget'!H10</f>
        <v>0</v>
      </c>
    </row>
    <row r="11" spans="1:7" x14ac:dyDescent="0.25">
      <c r="A11" s="16" t="str">
        <f>'Internal Use Budget'!A11</f>
        <v>Graduate Student</v>
      </c>
      <c r="B11" s="5"/>
      <c r="C11" s="41">
        <f>ROUND('Internal Use Budget'!C11*(100%+'Internal Use Budget'!E29),0)</f>
        <v>42248</v>
      </c>
      <c r="D11" s="6"/>
      <c r="E11" s="8">
        <f>'Internal Use Budget'!F11</f>
        <v>12</v>
      </c>
      <c r="F11" s="8">
        <f>'Internal Use Budget'!G11</f>
        <v>0</v>
      </c>
      <c r="G11" s="26">
        <f>'Internal Use Budget'!H11</f>
        <v>0</v>
      </c>
    </row>
    <row r="12" spans="1:7" x14ac:dyDescent="0.25">
      <c r="A12" s="16" t="str">
        <f>'Internal Use Budget'!A12</f>
        <v>Undergraduate Student</v>
      </c>
      <c r="B12" s="5"/>
      <c r="C12" s="41">
        <f>ROUND('Internal Use Budget'!C12*(100%+'Internal Use Budget'!E29),0)</f>
        <v>9211</v>
      </c>
      <c r="D12" s="6"/>
      <c r="E12" s="8">
        <f>'Internal Use Budget'!F12</f>
        <v>12</v>
      </c>
      <c r="F12" s="8">
        <f>'Internal Use Budget'!G12</f>
        <v>0</v>
      </c>
      <c r="G12" s="26">
        <f>'Internal Use Budget'!H12</f>
        <v>0</v>
      </c>
    </row>
    <row r="13" spans="1:7" x14ac:dyDescent="0.25">
      <c r="A13" s="14"/>
      <c r="B13" s="5"/>
      <c r="C13" s="41"/>
      <c r="D13" s="6"/>
      <c r="E13" s="8"/>
      <c r="F13" s="8"/>
      <c r="G13" s="26"/>
    </row>
    <row r="14" spans="1:7" x14ac:dyDescent="0.25">
      <c r="A14" s="17" t="str">
        <f>'Internal Use Budget'!A14</f>
        <v>Travel</v>
      </c>
      <c r="B14" s="5"/>
      <c r="C14" s="41">
        <f>ROUND('Internal Use Budget'!C14*(100%+'Internal Use Budget'!E29),0)</f>
        <v>6080</v>
      </c>
      <c r="D14" s="6"/>
      <c r="E14" s="8"/>
      <c r="F14" s="8"/>
      <c r="G14" s="26"/>
    </row>
    <row r="15" spans="1:7" x14ac:dyDescent="0.25">
      <c r="A15" s="14"/>
      <c r="B15" s="5"/>
      <c r="C15" s="41"/>
      <c r="D15" s="6"/>
      <c r="E15" s="8"/>
      <c r="F15" s="8"/>
      <c r="G15" s="26"/>
    </row>
    <row r="16" spans="1:7" x14ac:dyDescent="0.25">
      <c r="A16" s="14" t="str">
        <f>'Internal Use Budget'!A16</f>
        <v>Supplies</v>
      </c>
      <c r="B16" s="5"/>
      <c r="C16" s="41">
        <f>ROUND('Internal Use Budget'!C16*(100%+'Internal Use Budget'!E29),0)</f>
        <v>15200</v>
      </c>
      <c r="D16" s="6"/>
      <c r="E16" s="8"/>
      <c r="F16" s="8"/>
      <c r="G16" s="26"/>
    </row>
    <row r="17" spans="1:7" x14ac:dyDescent="0.25">
      <c r="A17" s="14"/>
      <c r="B17" s="5"/>
      <c r="C17" s="41"/>
      <c r="D17" s="6"/>
      <c r="E17" s="8"/>
      <c r="F17" s="8"/>
      <c r="G17" s="26"/>
    </row>
    <row r="18" spans="1:7" x14ac:dyDescent="0.25">
      <c r="A18" s="14" t="str">
        <f>'Internal Use Budget'!A18</f>
        <v>Equipment</v>
      </c>
      <c r="B18" s="5"/>
      <c r="C18" s="41">
        <f>ROUND(('Internal Use Budget'!C18),0)</f>
        <v>60000</v>
      </c>
      <c r="D18" s="6"/>
      <c r="E18" s="8"/>
      <c r="F18" s="8"/>
      <c r="G18" s="26"/>
    </row>
    <row r="19" spans="1:7" x14ac:dyDescent="0.25">
      <c r="A19" s="14"/>
      <c r="B19" s="5"/>
      <c r="C19" s="41"/>
      <c r="D19" s="6"/>
      <c r="E19" s="8"/>
      <c r="F19" s="8"/>
      <c r="G19" s="26"/>
    </row>
    <row r="20" spans="1:7" x14ac:dyDescent="0.25">
      <c r="A20" s="14" t="s">
        <v>6</v>
      </c>
      <c r="B20" s="5"/>
      <c r="C20" s="41"/>
      <c r="D20" s="6"/>
      <c r="E20" s="8"/>
      <c r="F20" s="8"/>
      <c r="G20" s="26"/>
    </row>
    <row r="21" spans="1:7" x14ac:dyDescent="0.25">
      <c r="A21" s="16" t="str">
        <f>'Internal Use Budget'!A21</f>
        <v>Tuition</v>
      </c>
      <c r="B21" s="5"/>
      <c r="C21" s="41">
        <f>ROUND('Internal Use Budget'!C21*(100%+'Internal Use Budget'!E29),0)</f>
        <v>12160</v>
      </c>
      <c r="D21" s="6"/>
      <c r="E21" s="8"/>
      <c r="F21" s="8"/>
      <c r="G21" s="26"/>
    </row>
    <row r="22" spans="1:7" x14ac:dyDescent="0.25">
      <c r="A22" s="16" t="str">
        <f>'Internal Use Budget'!A22</f>
        <v>Publication</v>
      </c>
      <c r="B22" s="5"/>
      <c r="C22" s="41">
        <f>ROUND('Internal Use Budget'!C22*(100%+'Internal Use Budget'!E29),0)</f>
        <v>3040</v>
      </c>
      <c r="D22" s="6"/>
      <c r="E22" s="6"/>
      <c r="F22" s="6"/>
      <c r="G22" s="13"/>
    </row>
    <row r="23" spans="1:7" x14ac:dyDescent="0.25">
      <c r="A23" s="16" t="str">
        <f>'Internal Use Budget'!A23</f>
        <v>Item #3</v>
      </c>
      <c r="B23" s="5"/>
      <c r="C23" s="41">
        <f>ROUND('Internal Use Budget'!C23*(100%+'Internal Use Budget'!E29),0)</f>
        <v>0</v>
      </c>
      <c r="D23" s="6"/>
      <c r="E23" s="6"/>
      <c r="F23" s="6"/>
      <c r="G23" s="13"/>
    </row>
    <row r="24" spans="1:7" x14ac:dyDescent="0.25">
      <c r="A24" s="16" t="str">
        <f>'Internal Use Budget'!A24</f>
        <v>Item #4</v>
      </c>
      <c r="B24" s="5"/>
      <c r="C24" s="41">
        <f>ROUND('Internal Use Budget'!C24*(100%+'Internal Use Budget'!E29),0)</f>
        <v>0</v>
      </c>
      <c r="D24" s="6"/>
      <c r="E24" s="6"/>
      <c r="F24" s="6"/>
      <c r="G24" s="13"/>
    </row>
    <row r="25" spans="1:7" x14ac:dyDescent="0.25">
      <c r="A25" s="16" t="str">
        <f>'Internal Use Budget'!A25</f>
        <v>Tuition</v>
      </c>
      <c r="B25" s="5"/>
      <c r="C25" s="41">
        <f>ROUND('Internal Use Budget'!C25,0)</f>
        <v>0</v>
      </c>
      <c r="D25" s="6"/>
      <c r="E25" s="6"/>
      <c r="F25" s="6"/>
      <c r="G25" s="13"/>
    </row>
    <row r="26" spans="1:7" x14ac:dyDescent="0.25">
      <c r="A26" s="14"/>
      <c r="B26" s="5"/>
      <c r="C26" s="41"/>
      <c r="D26" s="6"/>
      <c r="E26" s="6"/>
      <c r="F26" s="6"/>
      <c r="G26" s="13"/>
    </row>
    <row r="27" spans="1:7" x14ac:dyDescent="0.25">
      <c r="A27" s="14" t="s">
        <v>18</v>
      </c>
      <c r="B27" s="5"/>
      <c r="C27" s="42">
        <f>SUM(C7:C25)</f>
        <v>326584</v>
      </c>
      <c r="D27" s="6"/>
      <c r="E27" s="6"/>
      <c r="F27" s="6"/>
      <c r="G27" s="13"/>
    </row>
    <row r="28" spans="1:7" x14ac:dyDescent="0.25">
      <c r="A28" s="18"/>
      <c r="B28" s="10"/>
      <c r="C28" s="11"/>
      <c r="D28" s="12"/>
      <c r="E28" s="12"/>
      <c r="F28" s="12"/>
      <c r="G28" s="19"/>
    </row>
    <row r="29" spans="1:7" x14ac:dyDescent="0.25">
      <c r="A29"/>
      <c r="B29"/>
      <c r="C29" s="4"/>
    </row>
    <row r="30" spans="1:7" x14ac:dyDescent="0.25">
      <c r="A30"/>
      <c r="B30"/>
      <c r="C30" s="4"/>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Anita Fahrny</cp:lastModifiedBy>
  <cp:lastPrinted>2016-02-03T21:25:17Z</cp:lastPrinted>
  <dcterms:created xsi:type="dcterms:W3CDTF">2014-12-23T16:25:49Z</dcterms:created>
  <dcterms:modified xsi:type="dcterms:W3CDTF">2019-07-02T15:07:21Z</dcterms:modified>
</cp:coreProperties>
</file>