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geichman\Downloads\"/>
    </mc:Choice>
  </mc:AlternateContent>
  <xr:revisionPtr revIDLastSave="0" documentId="13_ncr:1_{E3339198-D505-431F-A4BB-8CFB1B31F90A}" xr6:coauthVersionLast="47" xr6:coauthVersionMax="47" xr10:uidLastSave="{00000000-0000-0000-0000-000000000000}"/>
  <bookViews>
    <workbookView xWindow="-120" yWindow="-120" windowWidth="51840" windowHeight="21120" xr2:uid="{00000000-000D-0000-FFFF-FFFF00000000}"/>
  </bookViews>
  <sheets>
    <sheet name="Costs &amp; Resources" sheetId="2" r:id="rId1"/>
    <sheet name="Spending Plan - ON Campus" sheetId="16" r:id="rId2"/>
    <sheet name="Spending Plan - OFF Campus" sheetId="15" r:id="rId3"/>
    <sheet name="Campus Resources" sheetId="8" r:id="rId4"/>
    <sheet name="Fees" sheetId="9" r:id="rId5"/>
  </sheets>
  <definedNames>
    <definedName name="Z_13445976_5095_495F_B077_64D8D30B9536_.wvu.Rows" localSheetId="0" hidden="1">'Costs &amp; Resources'!#REF!</definedName>
  </definedNames>
  <calcPr calcId="191028"/>
  <customWorkbookViews>
    <customWorkbookView name="Anabelle Sanko - Personal View" guid="{13445976-5095-495F-B077-64D8D30B9536}" mergeInterval="0" personalView="1" maximized="1" xWindow="1672" yWindow="-13" windowWidth="1696" windowHeight="1026" activeSheetId="2"/>
    <customWorkbookView name="Jodi Kaus - Personal View" guid="{0C0220E7-9143-4843-A65B-3E7E526898B1}" mergeInterval="0" personalView="1" maximized="1" xWindow="1912" yWindow="-8" windowWidth="1936" windowHeight="1056" activeSheetId="2"/>
    <customWorkbookView name="Jaden Blansett - Personal View" guid="{C092AED6-F11B-4232-A1E0-328235921869}" mergeInterval="0" personalView="1" maximized="1" xWindow="1672" yWindow="-10" windowWidth="1696" windowHeight="102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 i="2" l="1"/>
  <c r="R4" i="2"/>
  <c r="Q4" i="2"/>
  <c r="P4" i="2"/>
  <c r="O4" i="2"/>
  <c r="N4" i="2"/>
  <c r="M4" i="2"/>
  <c r="L4" i="2"/>
  <c r="K4" i="2"/>
  <c r="J4" i="2"/>
  <c r="I4" i="2"/>
  <c r="H4" i="2"/>
  <c r="G4" i="2"/>
  <c r="F4" i="2"/>
  <c r="E4" i="2"/>
  <c r="E25" i="2"/>
  <c r="E33" i="2" l="1"/>
  <c r="C33" i="2"/>
  <c r="D35" i="2"/>
  <c r="D34" i="2"/>
  <c r="H38" i="2"/>
  <c r="I38" i="2" s="1"/>
  <c r="N47" i="2"/>
  <c r="N48" i="2"/>
  <c r="N49" i="2"/>
  <c r="N50" i="2"/>
  <c r="T71" i="2"/>
  <c r="T72" i="2"/>
  <c r="T73" i="2"/>
  <c r="T74" i="2"/>
  <c r="T63" i="2"/>
  <c r="T64" i="2"/>
  <c r="T65" i="2"/>
  <c r="T66" i="2"/>
  <c r="T55" i="2"/>
  <c r="T56" i="2"/>
  <c r="T57" i="2"/>
  <c r="T58" i="2"/>
  <c r="T47" i="2"/>
  <c r="T48" i="2"/>
  <c r="T49" i="2"/>
  <c r="T50" i="2"/>
  <c r="T39" i="2"/>
  <c r="T40" i="2"/>
  <c r="T41" i="2"/>
  <c r="T42" i="2"/>
  <c r="N39" i="2"/>
  <c r="N40" i="2"/>
  <c r="N41" i="2"/>
  <c r="N42" i="2"/>
  <c r="H39" i="2"/>
  <c r="I39" i="2" s="1"/>
  <c r="H40" i="2"/>
  <c r="H41" i="2"/>
  <c r="H42" i="2"/>
  <c r="H47" i="2"/>
  <c r="H48" i="2"/>
  <c r="H49" i="2"/>
  <c r="H50" i="2"/>
  <c r="H55" i="2"/>
  <c r="H56" i="2"/>
  <c r="H57" i="2"/>
  <c r="H58" i="2"/>
  <c r="H63" i="2"/>
  <c r="H64" i="2"/>
  <c r="H65" i="2"/>
  <c r="H66" i="2"/>
  <c r="H71" i="2"/>
  <c r="H72" i="2"/>
  <c r="H73" i="2"/>
  <c r="H74" i="2"/>
  <c r="H79" i="2"/>
  <c r="H80" i="2"/>
  <c r="H81" i="2"/>
  <c r="H82" i="2"/>
  <c r="N79" i="2"/>
  <c r="N80" i="2"/>
  <c r="N81" i="2"/>
  <c r="N82" i="2"/>
  <c r="N63" i="2"/>
  <c r="N64" i="2"/>
  <c r="N65" i="2"/>
  <c r="N66" i="2"/>
  <c r="N71" i="2"/>
  <c r="N72" i="2"/>
  <c r="N73" i="2"/>
  <c r="N74" i="2"/>
  <c r="T70" i="2"/>
  <c r="T62" i="2"/>
  <c r="T54" i="2"/>
  <c r="T46" i="2"/>
  <c r="T38" i="2"/>
  <c r="N38" i="2"/>
  <c r="N46" i="2"/>
  <c r="N54" i="2"/>
  <c r="N62" i="2"/>
  <c r="N70" i="2"/>
  <c r="N78" i="2"/>
  <c r="H78" i="2"/>
  <c r="H70" i="2"/>
  <c r="H62" i="2"/>
  <c r="H54" i="2"/>
  <c r="H46" i="2"/>
  <c r="B40" i="15"/>
  <c r="Q25" i="2"/>
  <c r="T25" i="2"/>
  <c r="N25" i="2"/>
  <c r="K25" i="2"/>
  <c r="H25" i="2"/>
  <c r="C10" i="2"/>
  <c r="S10" i="2"/>
  <c r="R10" i="2"/>
  <c r="P10" i="2"/>
  <c r="O10" i="2"/>
  <c r="M10" i="2"/>
  <c r="L10" i="2"/>
  <c r="J10" i="2"/>
  <c r="I10" i="2"/>
  <c r="D10" i="2"/>
  <c r="F10" i="2"/>
  <c r="G10" i="2"/>
  <c r="B33" i="16"/>
  <c r="K83" i="2" l="1"/>
  <c r="B53" i="2" s="1"/>
  <c r="E83" i="2"/>
  <c r="B52" i="2" s="1"/>
  <c r="O82" i="2"/>
  <c r="I82" i="2"/>
  <c r="O81" i="2"/>
  <c r="I81" i="2"/>
  <c r="O80" i="2"/>
  <c r="I80" i="2"/>
  <c r="O79" i="2"/>
  <c r="I79" i="2"/>
  <c r="O78" i="2"/>
  <c r="I78" i="2"/>
  <c r="Q75" i="2"/>
  <c r="B51" i="2" s="1"/>
  <c r="K75" i="2"/>
  <c r="B50" i="2" s="1"/>
  <c r="E75" i="2"/>
  <c r="B49" i="2" s="1"/>
  <c r="U74" i="2"/>
  <c r="O74" i="2"/>
  <c r="I74" i="2"/>
  <c r="U73" i="2"/>
  <c r="O73" i="2"/>
  <c r="I73" i="2"/>
  <c r="U72" i="2"/>
  <c r="O72" i="2"/>
  <c r="I72" i="2"/>
  <c r="U71" i="2"/>
  <c r="O71" i="2"/>
  <c r="I71" i="2"/>
  <c r="U70" i="2"/>
  <c r="O70" i="2"/>
  <c r="I70" i="2"/>
  <c r="Q67" i="2"/>
  <c r="B48" i="2" s="1"/>
  <c r="U66" i="2"/>
  <c r="U65" i="2"/>
  <c r="U64" i="2"/>
  <c r="U63" i="2"/>
  <c r="U62" i="2"/>
  <c r="Q59" i="2"/>
  <c r="B45" i="2" s="1"/>
  <c r="U58" i="2"/>
  <c r="U57" i="2"/>
  <c r="U56" i="2"/>
  <c r="U55" i="2"/>
  <c r="U54" i="2"/>
  <c r="Q51" i="2"/>
  <c r="B42" i="2" s="1"/>
  <c r="U50" i="2"/>
  <c r="U49" i="2"/>
  <c r="U48" i="2"/>
  <c r="U47" i="2"/>
  <c r="U46" i="2"/>
  <c r="U51" i="2" s="1"/>
  <c r="Q43" i="2"/>
  <c r="B39" i="2" s="1"/>
  <c r="U42" i="2"/>
  <c r="U41" i="2"/>
  <c r="U40" i="2"/>
  <c r="U39" i="2"/>
  <c r="U38" i="2"/>
  <c r="U43" i="2" s="1"/>
  <c r="I46" i="2"/>
  <c r="O66" i="2"/>
  <c r="O65" i="2"/>
  <c r="O64" i="2"/>
  <c r="O63" i="2"/>
  <c r="O62" i="2"/>
  <c r="O67" i="2" s="1"/>
  <c r="N58" i="2"/>
  <c r="O58" i="2" s="1"/>
  <c r="N57" i="2"/>
  <c r="O57" i="2" s="1"/>
  <c r="N56" i="2"/>
  <c r="O56" i="2" s="1"/>
  <c r="N55" i="2"/>
  <c r="O55" i="2" s="1"/>
  <c r="O54" i="2"/>
  <c r="O50" i="2"/>
  <c r="O49" i="2"/>
  <c r="O48" i="2"/>
  <c r="O47" i="2"/>
  <c r="O46" i="2"/>
  <c r="O51" i="2" s="1"/>
  <c r="O42" i="2"/>
  <c r="O41" i="2"/>
  <c r="O40" i="2"/>
  <c r="O39" i="2"/>
  <c r="O38" i="2"/>
  <c r="I66" i="2"/>
  <c r="I65" i="2"/>
  <c r="I64" i="2"/>
  <c r="I63" i="2"/>
  <c r="I62" i="2"/>
  <c r="I67" i="2" s="1"/>
  <c r="I58" i="2"/>
  <c r="I57" i="2"/>
  <c r="I56" i="2"/>
  <c r="I55" i="2"/>
  <c r="I54" i="2"/>
  <c r="I59" i="2" s="1"/>
  <c r="I50" i="2"/>
  <c r="I49" i="2"/>
  <c r="I48" i="2"/>
  <c r="I47" i="2"/>
  <c r="I41" i="2"/>
  <c r="I40" i="2"/>
  <c r="K67" i="2"/>
  <c r="B47" i="2" s="1"/>
  <c r="E67" i="2"/>
  <c r="B46" i="2" s="1"/>
  <c r="K59" i="2"/>
  <c r="B44" i="2" s="1"/>
  <c r="E59" i="2"/>
  <c r="B43" i="2" s="1"/>
  <c r="K51" i="2"/>
  <c r="B41" i="2" s="1"/>
  <c r="E51" i="2"/>
  <c r="B40" i="2" s="1"/>
  <c r="K43" i="2"/>
  <c r="B38" i="2" s="1"/>
  <c r="D4" i="2" s="1"/>
  <c r="E43" i="2"/>
  <c r="B37" i="2" s="1"/>
  <c r="I42" i="2"/>
  <c r="U67" i="2" l="1"/>
  <c r="C48" i="2" s="1"/>
  <c r="N5" i="2" s="1"/>
  <c r="I75" i="2"/>
  <c r="O75" i="2"/>
  <c r="C50" i="2" s="1"/>
  <c r="P5" i="2" s="1"/>
  <c r="I83" i="2"/>
  <c r="C52" i="2" s="1"/>
  <c r="R5" i="2" s="1"/>
  <c r="U75" i="2"/>
  <c r="C51" i="2" s="1"/>
  <c r="Q5" i="2" s="1"/>
  <c r="O43" i="2"/>
  <c r="C38" i="2" s="1"/>
  <c r="D5" i="2" s="1"/>
  <c r="O83" i="2"/>
  <c r="C53" i="2" s="1"/>
  <c r="S5" i="2" s="1"/>
  <c r="U59" i="2"/>
  <c r="C45" i="2" s="1"/>
  <c r="K5" i="2" s="1"/>
  <c r="O59" i="2"/>
  <c r="C44" i="2" s="1"/>
  <c r="J5" i="2" s="1"/>
  <c r="C4" i="2"/>
  <c r="I43" i="2"/>
  <c r="C37" i="2" s="1"/>
  <c r="C5" i="2" s="1"/>
  <c r="I51" i="2"/>
  <c r="C40" i="2" s="1"/>
  <c r="F5" i="2" s="1"/>
  <c r="C39" i="2"/>
  <c r="E5" i="2" s="1"/>
  <c r="C42" i="2"/>
  <c r="H5" i="2" s="1"/>
  <c r="C49" i="2"/>
  <c r="O5" i="2" s="1"/>
  <c r="C46" i="2"/>
  <c r="L5" i="2" s="1"/>
  <c r="C43" i="2"/>
  <c r="I5" i="2" s="1"/>
  <c r="C47" i="2"/>
  <c r="M5" i="2" s="1"/>
  <c r="C41" i="2"/>
  <c r="G5" i="2" s="1"/>
  <c r="E16" i="2"/>
  <c r="Q16" i="2"/>
  <c r="N16" i="2"/>
  <c r="K16" i="2"/>
  <c r="H16" i="2"/>
  <c r="T6" i="2"/>
  <c r="T8" i="2"/>
  <c r="T12" i="2"/>
  <c r="T15" i="2"/>
  <c r="I11" i="2" l="1"/>
  <c r="I18" i="2" s="1"/>
  <c r="T27" i="2"/>
  <c r="T29" i="2" s="1"/>
  <c r="Q27" i="2"/>
  <c r="Q29" i="2" s="1"/>
  <c r="P13" i="2" s="1"/>
  <c r="P11" i="2"/>
  <c r="P18" i="2" s="1"/>
  <c r="O11" i="2"/>
  <c r="O18" i="2" s="1"/>
  <c r="R11" i="2"/>
  <c r="R18" i="2" s="1"/>
  <c r="Q11" i="2"/>
  <c r="N11" i="2"/>
  <c r="H11" i="2"/>
  <c r="K11" i="2"/>
  <c r="K17" i="2" l="1"/>
  <c r="K18" i="2"/>
  <c r="H17" i="2"/>
  <c r="H18" i="2"/>
  <c r="N17" i="2"/>
  <c r="N18" i="2"/>
  <c r="Q17" i="2"/>
  <c r="Q18" i="2"/>
  <c r="R13" i="2"/>
  <c r="S13" i="2"/>
  <c r="S11" i="2"/>
  <c r="S18" i="2" s="1"/>
  <c r="L11" i="2"/>
  <c r="L18" i="2" s="1"/>
  <c r="M11" i="2"/>
  <c r="M18" i="2" s="1"/>
  <c r="J11" i="2"/>
  <c r="J18" i="2" s="1"/>
  <c r="O13" i="2"/>
  <c r="T4" i="2" l="1"/>
  <c r="C3" i="2"/>
  <c r="B25" i="2"/>
  <c r="B54" i="2"/>
  <c r="E27" i="2"/>
  <c r="P14" i="2" l="1"/>
  <c r="P16" i="2" s="1"/>
  <c r="P17" i="2" s="1"/>
  <c r="O14" i="2"/>
  <c r="O16" i="2" s="1"/>
  <c r="O17" i="2" s="1"/>
  <c r="M14" i="2"/>
  <c r="L14" i="2"/>
  <c r="S14" i="2"/>
  <c r="R14" i="2"/>
  <c r="H27" i="2"/>
  <c r="N27" i="2"/>
  <c r="D11" i="2"/>
  <c r="G11" i="2"/>
  <c r="G18" i="2" s="1"/>
  <c r="F11" i="2"/>
  <c r="E29" i="2"/>
  <c r="C13" i="2" s="1"/>
  <c r="J14" i="2"/>
  <c r="D14" i="2"/>
  <c r="I14" i="2"/>
  <c r="C14" i="2"/>
  <c r="F14" i="2"/>
  <c r="G14" i="2"/>
  <c r="T10" i="2" l="1"/>
  <c r="T14" i="2"/>
  <c r="H29" i="2"/>
  <c r="K27" i="2"/>
  <c r="K29" i="2" s="1"/>
  <c r="J13" i="2" s="1"/>
  <c r="J16" i="2" s="1"/>
  <c r="N29" i="2"/>
  <c r="C11" i="2"/>
  <c r="D13" i="2"/>
  <c r="D16" i="2" s="1"/>
  <c r="D18" i="2" s="1"/>
  <c r="M13" i="2" l="1"/>
  <c r="M16" i="2" s="1"/>
  <c r="M17" i="2" s="1"/>
  <c r="L13" i="2"/>
  <c r="L16" i="2" s="1"/>
  <c r="L17" i="2" s="1"/>
  <c r="S16" i="2"/>
  <c r="S17" i="2" s="1"/>
  <c r="D17" i="2"/>
  <c r="J17" i="2"/>
  <c r="I13" i="2"/>
  <c r="I16" i="2" s="1"/>
  <c r="G13" i="2"/>
  <c r="G16" i="2" s="1"/>
  <c r="F13" i="2"/>
  <c r="F16" i="2" s="1"/>
  <c r="F18" i="2" s="1"/>
  <c r="C16" i="2"/>
  <c r="C18" i="2" s="1"/>
  <c r="T13" i="2" l="1"/>
  <c r="T16" i="2" s="1"/>
  <c r="R16" i="2"/>
  <c r="R17" i="2" s="1"/>
  <c r="F17" i="2"/>
  <c r="G17" i="2"/>
  <c r="I17" i="2"/>
  <c r="C17" i="2"/>
  <c r="C54" i="2"/>
  <c r="T5" i="2" l="1"/>
  <c r="T11" i="2" s="1"/>
  <c r="E11" i="2"/>
  <c r="E17" i="2" l="1"/>
  <c r="E18" i="2"/>
  <c r="T1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Christyne Stephenson</author>
    <author>Lara Blomberg</author>
  </authors>
  <commentList>
    <comment ref="E4" authorId="0" shapeId="0" xr:uid="{00000000-0006-0000-0100-000002000000}">
      <text>
        <r>
          <rPr>
            <sz val="9"/>
            <color indexed="81"/>
            <rFont val="Tahoma"/>
            <family val="2"/>
          </rPr>
          <t>The cost of summer tuition is added into the total for tuition in the prior Spring</t>
        </r>
      </text>
    </comment>
    <comment ref="H4" authorId="0" shapeId="0" xr:uid="{00000000-0006-0000-0100-000003000000}">
      <text>
        <r>
          <rPr>
            <sz val="9"/>
            <color indexed="81"/>
            <rFont val="Tahoma"/>
            <family val="2"/>
          </rPr>
          <t>The cost of summer tuition is added into the total for tuition in the prior Spring</t>
        </r>
      </text>
    </comment>
    <comment ref="K4" authorId="0" shapeId="0" xr:uid="{00000000-0006-0000-0100-000004000000}">
      <text>
        <r>
          <rPr>
            <sz val="9"/>
            <color indexed="81"/>
            <rFont val="Tahoma"/>
            <family val="2"/>
          </rPr>
          <t>The cost of summer tuition is added into the total for tuition in the prior Spring</t>
        </r>
      </text>
    </comment>
    <comment ref="N4" authorId="0" shapeId="0" xr:uid="{A2594E32-3F00-471A-9F96-FCFCD5006E77}">
      <text>
        <r>
          <rPr>
            <sz val="9"/>
            <color indexed="81"/>
            <rFont val="Tahoma"/>
            <family val="2"/>
          </rPr>
          <t>The cost of summer tuition is added into the total for tuition in the prior Spring</t>
        </r>
      </text>
    </comment>
    <comment ref="Q4" authorId="0" shapeId="0" xr:uid="{807CEAA4-7FF3-4FD8-BBD8-193504640F0F}">
      <text>
        <r>
          <rPr>
            <sz val="9"/>
            <color indexed="81"/>
            <rFont val="Tahoma"/>
            <family val="2"/>
          </rPr>
          <t>The cost of summer tuition is added into the total for tuition in the prior Spring</t>
        </r>
      </text>
    </comment>
    <comment ref="U4" authorId="1" shapeId="0" xr:uid="{00000000-0006-0000-0100-000005000000}">
      <text>
        <r>
          <rPr>
            <sz val="9"/>
            <color indexed="81"/>
            <rFont val="Tahoma"/>
            <family val="2"/>
          </rPr>
          <t>Calulcated automatically from "Tuition &amp; Fees Cost Inputs"</t>
        </r>
      </text>
    </comment>
    <comment ref="U10" authorId="1" shapeId="0" xr:uid="{00000000-0006-0000-0100-000008000000}">
      <text>
        <r>
          <rPr>
            <sz val="9"/>
            <color indexed="81"/>
            <rFont val="Tahoma"/>
            <family val="2"/>
          </rPr>
          <t>Pulls automatically from Spending Plan</t>
        </r>
      </text>
    </comment>
    <comment ref="U12" authorId="1" shapeId="0" xr:uid="{00000000-0006-0000-0100-00000A000000}">
      <text>
        <r>
          <rPr>
            <sz val="9"/>
            <color indexed="81"/>
            <rFont val="Tahoma"/>
            <family val="2"/>
          </rPr>
          <t>Manually type in scholarships amount offered/expected</t>
        </r>
      </text>
    </comment>
    <comment ref="U13" authorId="1" shapeId="0" xr:uid="{00000000-0006-0000-0100-00000E000000}">
      <text>
        <r>
          <rPr>
            <sz val="9"/>
            <color indexed="81"/>
            <rFont val="Tahoma"/>
            <family val="2"/>
          </rPr>
          <t>Calculated automatically from "Summer Savings" boxes</t>
        </r>
      </text>
    </comment>
    <comment ref="U14" authorId="1" shapeId="0" xr:uid="{00000000-0006-0000-0100-000010000000}">
      <text>
        <r>
          <rPr>
            <sz val="9"/>
            <color indexed="81"/>
            <rFont val="Tahoma"/>
            <family val="2"/>
          </rPr>
          <t>Calculated automatically from "Income from Job"</t>
        </r>
      </text>
    </comment>
    <comment ref="U15" authorId="1" shapeId="0" xr:uid="{00000000-0006-0000-0100-000012000000}">
      <text>
        <r>
          <rPr>
            <sz val="9"/>
            <color indexed="81"/>
            <rFont val="Tahoma"/>
            <family val="2"/>
          </rPr>
          <t>Manually type in any money received from family or other sources to pay for semester expenses such as a 529 college savings plan</t>
        </r>
      </text>
    </comment>
    <comment ref="U17" authorId="1" shapeId="0" xr:uid="{00000000-0006-0000-0100-000014000000}">
      <text>
        <r>
          <rPr>
            <sz val="9"/>
            <color indexed="81"/>
            <rFont val="Tahoma"/>
            <family val="2"/>
          </rPr>
          <t xml:space="preserve">This is the amount that is not yet covered </t>
        </r>
      </text>
    </comment>
  </commentList>
</comments>
</file>

<file path=xl/sharedStrings.xml><?xml version="1.0" encoding="utf-8"?>
<sst xmlns="http://schemas.openxmlformats.org/spreadsheetml/2006/main" count="496" uniqueCount="175">
  <si>
    <t>EDUCATION FINANCIAL PLAN</t>
  </si>
  <si>
    <t>ENTER STUDENT'S NAME HERE</t>
  </si>
  <si>
    <t>1st Year</t>
  </si>
  <si>
    <t>2nd Year</t>
  </si>
  <si>
    <t>3rd Year</t>
  </si>
  <si>
    <t>4th Year</t>
  </si>
  <si>
    <t>5th Year</t>
  </si>
  <si>
    <t>6th Year</t>
  </si>
  <si>
    <t>Semester</t>
  </si>
  <si>
    <t>Spring</t>
  </si>
  <si>
    <t>Summer</t>
  </si>
  <si>
    <t>Fall</t>
  </si>
  <si>
    <t>Totals</t>
  </si>
  <si>
    <t>Estimated tuition</t>
  </si>
  <si>
    <t>Required estimated campus fees</t>
  </si>
  <si>
    <t>Required campus fees</t>
  </si>
  <si>
    <t>Books and supplies</t>
  </si>
  <si>
    <t>On-campus housing &amp; meal plan</t>
  </si>
  <si>
    <t>Parking permit &amp; sports pass</t>
  </si>
  <si>
    <t>On Campus or Off Campus
Spending Plan Amount</t>
  </si>
  <si>
    <t>Miscellaneous/personal expenses</t>
  </si>
  <si>
    <t>Total Expenses Per Semester</t>
  </si>
  <si>
    <t>Total Expenses</t>
  </si>
  <si>
    <t>Scholarships &amp; grants</t>
  </si>
  <si>
    <t>Money from summer job</t>
  </si>
  <si>
    <t>Money from semester job</t>
  </si>
  <si>
    <t>Money from other sources</t>
  </si>
  <si>
    <t>Total Resources Per Semester</t>
  </si>
  <si>
    <t>Total Resources</t>
  </si>
  <si>
    <t>Estimated Student Loans Needed</t>
  </si>
  <si>
    <t>Estimated student loans needed</t>
  </si>
  <si>
    <t>Excess Resources to Save</t>
  </si>
  <si>
    <t xml:space="preserve">Enter information for semester job </t>
  </si>
  <si>
    <t xml:space="preserve">This spreadsheet will help you estimate costs and resources throughout your college career. This tool can also help you estimate the amount of student loans you might need and shows the effect that changes in monthly income, decreases in living expenses and scholarships can have on your finances. </t>
  </si>
  <si>
    <t>Income from job</t>
  </si>
  <si>
    <t>Summer Savings</t>
  </si>
  <si>
    <t>Hourly Wage</t>
  </si>
  <si>
    <t>Hourly wage</t>
  </si>
  <si>
    <t>Hours per week</t>
  </si>
  <si>
    <t>Tax Rate %</t>
  </si>
  <si>
    <t>Months worked</t>
  </si>
  <si>
    <t>Monthly total</t>
  </si>
  <si>
    <t>Monthly Expenses</t>
  </si>
  <si>
    <t>Possible Savings</t>
  </si>
  <si>
    <t>% used to pay school</t>
  </si>
  <si>
    <t>Savings toward school</t>
  </si>
  <si>
    <t>Tuition &amp; Fees Cost Inputs</t>
  </si>
  <si>
    <t>UG In</t>
  </si>
  <si>
    <t>UG Out</t>
  </si>
  <si>
    <t>Tuition rate per credit</t>
  </si>
  <si>
    <t>Student Services Fee per semester</t>
  </si>
  <si>
    <t>OR</t>
  </si>
  <si>
    <t>Credits</t>
  </si>
  <si>
    <t>Course/             Program Fees</t>
  </si>
  <si>
    <t>if 12 credits or more</t>
  </si>
  <si>
    <t>per credit, if 11 credits or less</t>
  </si>
  <si>
    <t>Fall 1</t>
  </si>
  <si>
    <t>Spring 1</t>
  </si>
  <si>
    <t>Summer 1</t>
  </si>
  <si>
    <t>College</t>
  </si>
  <si>
    <t>Fee</t>
  </si>
  <si>
    <t>Subtotal</t>
  </si>
  <si>
    <r>
      <rPr>
        <b/>
        <sz val="12"/>
        <color rgb="FF7030A0"/>
        <rFont val="Calibri"/>
        <scheme val="minor"/>
      </rPr>
      <t xml:space="preserve">If pre-Vet; 
</t>
    </r>
    <r>
      <rPr>
        <sz val="12"/>
        <color rgb="FF7030A0"/>
        <rFont val="Calibri"/>
        <scheme val="minor"/>
      </rPr>
      <t>Enrolled through U.S.-China Center for Animal Health?</t>
    </r>
  </si>
  <si>
    <t>No</t>
  </si>
  <si>
    <t xml:space="preserve">    </t>
  </si>
  <si>
    <t>&lt;&lt; yes or no drop down</t>
  </si>
  <si>
    <t>Fall 2</t>
  </si>
  <si>
    <t>Spring 2</t>
  </si>
  <si>
    <t>Summer 2</t>
  </si>
  <si>
    <t>Fall 3</t>
  </si>
  <si>
    <t>Total Credits</t>
  </si>
  <si>
    <t xml:space="preserve">Total </t>
  </si>
  <si>
    <t>Spring 3</t>
  </si>
  <si>
    <t>Summer 3</t>
  </si>
  <si>
    <t>Fall 4</t>
  </si>
  <si>
    <t>Spring 4</t>
  </si>
  <si>
    <t>Summer 4</t>
  </si>
  <si>
    <t>Fall 5</t>
  </si>
  <si>
    <t>Spring 5</t>
  </si>
  <si>
    <t>Summer 5</t>
  </si>
  <si>
    <t>Fall 6</t>
  </si>
  <si>
    <t>Spring 6</t>
  </si>
  <si>
    <t>Total</t>
  </si>
  <si>
    <t>On-Campus
Monthly Budget</t>
  </si>
  <si>
    <t>ENTER STUDENT NAME HERE</t>
  </si>
  <si>
    <t>Monthly</t>
  </si>
  <si>
    <t>EXPENSES</t>
  </si>
  <si>
    <t>Utilities</t>
  </si>
  <si>
    <t>Phone</t>
  </si>
  <si>
    <t>Transportation</t>
  </si>
  <si>
    <t>Auto Loan</t>
  </si>
  <si>
    <t>Auto Insurance</t>
  </si>
  <si>
    <t>Fuel</t>
  </si>
  <si>
    <t>Maintenance (oil changes, car wash)</t>
  </si>
  <si>
    <t>Rideshares</t>
  </si>
  <si>
    <t>Living Expenses</t>
  </si>
  <si>
    <t>Groceries  (include health &amp; beauty and cleaning supplies)</t>
  </si>
  <si>
    <t>Meals Out</t>
  </si>
  <si>
    <t>Clothing</t>
  </si>
  <si>
    <t>Other (haircut, alcohol, tobacco, etc.)</t>
  </si>
  <si>
    <t>Healthcare</t>
  </si>
  <si>
    <t>Health Insurance</t>
  </si>
  <si>
    <t>Medical Bills (copay, uncovered doctor visit, or Rx, etc.)</t>
  </si>
  <si>
    <t>Personal Spending</t>
  </si>
  <si>
    <t>Streaming Subscriptions</t>
  </si>
  <si>
    <t>Entertainment (Aggieville, video games, movies, concerts, etc.)</t>
  </si>
  <si>
    <t>Pet</t>
  </si>
  <si>
    <t>Hobbies &amp; Sports</t>
  </si>
  <si>
    <t>Travel/Vacations</t>
  </si>
  <si>
    <t>Gifts &amp; Donations</t>
  </si>
  <si>
    <t>Savings/Investments</t>
  </si>
  <si>
    <t xml:space="preserve">Emergency Fund </t>
  </si>
  <si>
    <t>Investment (stock, bond, funds, real estate, etc.)</t>
  </si>
  <si>
    <t>Other savings (major purchase, vacation, etc.)</t>
  </si>
  <si>
    <t>Off-Campus
Monthly Budget</t>
  </si>
  <si>
    <t>Housing &amp; Utilities</t>
  </si>
  <si>
    <t>Rent</t>
  </si>
  <si>
    <t>Renters Insurance</t>
  </si>
  <si>
    <t>Utilities (electricity, gas, water, trash)</t>
  </si>
  <si>
    <t>Internet</t>
  </si>
  <si>
    <t>Groceries (include health &amp; beauty and cleaning supplies)</t>
  </si>
  <si>
    <t>Other (laundry, haircut, alcohol, tobacco, etc.)</t>
  </si>
  <si>
    <t>Credit Card &amp; Loan Payments</t>
  </si>
  <si>
    <t>Credit Card (w/ balance not paid in full each month)</t>
  </si>
  <si>
    <t>Student Loan (if currently paying)</t>
  </si>
  <si>
    <t>Cost Of Attendance Resources</t>
  </si>
  <si>
    <t>Powercat Financial</t>
  </si>
  <si>
    <t>https://www.k-state.edu/powercatfinancial/</t>
  </si>
  <si>
    <t xml:space="preserve">Tuition &amp; Fees </t>
  </si>
  <si>
    <t>https://www.k-state.edu/finsvcs/cashiers/costs/</t>
  </si>
  <si>
    <t>Resident Hall Cost</t>
  </si>
  <si>
    <t>https://housing.k-state.edu/living-options/reshalls/rates-meal-plans/</t>
  </si>
  <si>
    <t>Office of Student Financial Assistance (SFA)</t>
  </si>
  <si>
    <t xml:space="preserve">https://www.k-state.edu/sfa/ </t>
  </si>
  <si>
    <t>Cashiers Office</t>
  </si>
  <si>
    <t xml:space="preserve">https://www.k-state.edu/finsvcs/cashiers/ </t>
  </si>
  <si>
    <t>Office of Veteran Affairs</t>
  </si>
  <si>
    <t xml:space="preserve">https://www.k-state.edu/veteran/ </t>
  </si>
  <si>
    <t>Student Athletic Passes</t>
  </si>
  <si>
    <t>https://www.kstatesports.com/sports/2015/6/12/_131476205653481240</t>
  </si>
  <si>
    <t>Parking Permits</t>
  </si>
  <si>
    <t>https://www.k-state.edu/parking/permits/permitprices.html</t>
  </si>
  <si>
    <t xml:space="preserve">Other Financial Support Resources </t>
  </si>
  <si>
    <t>Cats' Cupboard</t>
  </si>
  <si>
    <t>https://www.k-state.edu/cats-cupboard/</t>
  </si>
  <si>
    <t xml:space="preserve">Career Center </t>
  </si>
  <si>
    <t xml:space="preserve">https://www.k-state.edu/careercenter/ </t>
  </si>
  <si>
    <t>Career Closet</t>
  </si>
  <si>
    <t>https://www.k-state.edu/careercenter/students/apply_interview/attire/</t>
  </si>
  <si>
    <t>Student Opportunity Award</t>
  </si>
  <si>
    <t xml:space="preserve">https://ksufoundation.org/give/current-initiatives/give-to-k-state-proud/awards/#get-help-now </t>
  </si>
  <si>
    <t>2025-26</t>
  </si>
  <si>
    <t>Colleges/Department</t>
  </si>
  <si>
    <t>Fee/credit hour</t>
  </si>
  <si>
    <t>Business Administration</t>
  </si>
  <si>
    <t>Engineering</t>
  </si>
  <si>
    <t>Agriculture</t>
  </si>
  <si>
    <t>Arts and Sciences</t>
  </si>
  <si>
    <t>Health &amp; Human Sciences</t>
  </si>
  <si>
    <t>Veterinary Medicine</t>
  </si>
  <si>
    <t>subtotal if vet med</t>
  </si>
  <si>
    <t>Kinesiology (KIN)</t>
  </si>
  <si>
    <t>Interior Design &amp; Fashion (AT, ID, FASH)</t>
  </si>
  <si>
    <t>Personal Financial Planning (PFP)</t>
  </si>
  <si>
    <t>Physician Assistant Program (PAS)</t>
  </si>
  <si>
    <t>On or Off Campus</t>
  </si>
  <si>
    <t>-</t>
  </si>
  <si>
    <t>On Campus</t>
  </si>
  <si>
    <t>Off Campus</t>
  </si>
  <si>
    <t>Yes</t>
  </si>
  <si>
    <t>Service fee/semester (12+ credits)</t>
  </si>
  <si>
    <t>Service fee/semester (&lt;12 credits)</t>
  </si>
  <si>
    <t>Veterinary Medicine Technology/semester</t>
  </si>
  <si>
    <t>U.S.-China Center for Animal Health Fee/semester</t>
  </si>
  <si>
    <t>Architecture,Planning &amp; Design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</si>
</sst>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
    <numFmt numFmtId="165" formatCode="&quot;$&quot;#,##0"/>
    <numFmt numFmtId="166" formatCode="0.0"/>
  </numFmts>
  <fonts count="45" x14ac:knownFonts="1">
    <font>
      <sz val="11"/>
      <color theme="1"/>
      <name val="Calibri"/>
      <family val="2"/>
      <scheme val="minor"/>
    </font>
    <font>
      <sz val="9"/>
      <color indexed="81"/>
      <name val="Tahoma"/>
      <family val="2"/>
    </font>
    <font>
      <sz val="11"/>
      <color theme="1"/>
      <name val="Calibri"/>
      <family val="2"/>
      <scheme val="minor"/>
    </font>
    <font>
      <u/>
      <sz val="11"/>
      <color theme="10"/>
      <name val="Calibri"/>
      <family val="2"/>
    </font>
    <font>
      <b/>
      <sz val="11"/>
      <color theme="1"/>
      <name val="Calibri"/>
      <family val="2"/>
      <scheme val="minor"/>
    </font>
    <font>
      <i/>
      <sz val="11"/>
      <color theme="1"/>
      <name val="Calibri"/>
      <family val="2"/>
      <scheme val="minor"/>
    </font>
    <font>
      <b/>
      <i/>
      <sz val="11"/>
      <color theme="1"/>
      <name val="Calibri"/>
      <family val="2"/>
      <scheme val="minor"/>
    </font>
    <font>
      <b/>
      <sz val="12"/>
      <color theme="1"/>
      <name val="Calibri"/>
      <family val="2"/>
      <scheme val="minor"/>
    </font>
    <font>
      <sz val="11"/>
      <color rgb="FFFF0000"/>
      <name val="Calibri"/>
      <family val="2"/>
      <scheme val="minor"/>
    </font>
    <font>
      <b/>
      <sz val="14"/>
      <color theme="1"/>
      <name val="Calibri"/>
      <family val="2"/>
      <scheme val="minor"/>
    </font>
    <font>
      <b/>
      <i/>
      <sz val="14"/>
      <color rgb="FFFF0000"/>
      <name val="Calibri"/>
      <family val="2"/>
      <scheme val="minor"/>
    </font>
    <font>
      <sz val="10"/>
      <color theme="1"/>
      <name val="Calibri"/>
      <family val="2"/>
      <scheme val="minor"/>
    </font>
    <font>
      <i/>
      <sz val="11"/>
      <color theme="9" tint="-0.249977111117893"/>
      <name val="Calibri"/>
      <family val="2"/>
      <scheme val="minor"/>
    </font>
    <font>
      <b/>
      <sz val="11"/>
      <color theme="9" tint="-0.249977111117893"/>
      <name val="Calibri"/>
      <family val="2"/>
      <scheme val="minor"/>
    </font>
    <font>
      <sz val="11"/>
      <color theme="4" tint="-0.249977111117893"/>
      <name val="Calibri"/>
      <family val="2"/>
      <scheme val="minor"/>
    </font>
    <font>
      <sz val="11"/>
      <color theme="4" tint="-0.249977111117893"/>
      <name val="Calibri Light"/>
      <family val="2"/>
    </font>
    <font>
      <b/>
      <i/>
      <sz val="14"/>
      <color rgb="FF7030A0"/>
      <name val="Calibri"/>
      <family val="2"/>
      <scheme val="minor"/>
    </font>
    <font>
      <b/>
      <sz val="12"/>
      <color rgb="FF7030A0"/>
      <name val="Calibri"/>
      <family val="2"/>
      <scheme val="minor"/>
    </font>
    <font>
      <b/>
      <sz val="11"/>
      <color rgb="FF7030A0"/>
      <name val="Calibri"/>
      <family val="2"/>
    </font>
    <font>
      <sz val="11"/>
      <color theme="1"/>
      <name val="Aptos"/>
      <family val="2"/>
    </font>
    <font>
      <b/>
      <sz val="11"/>
      <color theme="1"/>
      <name val="Aptos"/>
      <family val="2"/>
    </font>
    <font>
      <b/>
      <sz val="11"/>
      <name val="Aptos"/>
      <family val="2"/>
    </font>
    <font>
      <b/>
      <i/>
      <sz val="10"/>
      <color theme="1"/>
      <name val="Aptos"/>
      <family val="2"/>
    </font>
    <font>
      <b/>
      <i/>
      <sz val="10"/>
      <name val="Aptos"/>
      <family val="2"/>
    </font>
    <font>
      <b/>
      <i/>
      <sz val="10"/>
      <color theme="0"/>
      <name val="Aptos"/>
      <family val="2"/>
    </font>
    <font>
      <sz val="11"/>
      <color theme="0"/>
      <name val="Aptos"/>
      <family val="2"/>
    </font>
    <font>
      <sz val="11"/>
      <name val="Aptos"/>
      <family val="2"/>
    </font>
    <font>
      <b/>
      <sz val="11"/>
      <color theme="0"/>
      <name val="Aptos"/>
      <family val="2"/>
    </font>
    <font>
      <i/>
      <sz val="11"/>
      <color rgb="FF7030A0"/>
      <name val="Aptos"/>
      <family val="2"/>
    </font>
    <font>
      <sz val="11"/>
      <color rgb="FF7030A0"/>
      <name val="Aptos"/>
      <family val="2"/>
    </font>
    <font>
      <b/>
      <sz val="22"/>
      <color theme="7" tint="-0.249977111117893"/>
      <name val="Aptos ExtraBold"/>
      <family val="2"/>
    </font>
    <font>
      <b/>
      <i/>
      <sz val="11"/>
      <name val="Aptos"/>
      <family val="2"/>
    </font>
    <font>
      <b/>
      <sz val="24"/>
      <name val="Aptos"/>
      <family val="2"/>
    </font>
    <font>
      <b/>
      <sz val="36"/>
      <color theme="1"/>
      <name val="Calibri"/>
      <family val="2"/>
      <scheme val="minor"/>
    </font>
    <font>
      <b/>
      <i/>
      <sz val="12"/>
      <color rgb="FF7030A0"/>
      <name val="Aptos"/>
      <family val="2"/>
    </font>
    <font>
      <b/>
      <sz val="12"/>
      <color theme="1"/>
      <name val="Aptos"/>
      <family val="2"/>
    </font>
    <font>
      <sz val="12"/>
      <color theme="1"/>
      <name val="Aptos"/>
      <family val="2"/>
    </font>
    <font>
      <sz val="12"/>
      <color theme="1"/>
      <name val="Calibri"/>
      <family val="2"/>
      <scheme val="minor"/>
    </font>
    <font>
      <b/>
      <sz val="16"/>
      <color theme="1"/>
      <name val="Calibri"/>
      <family val="2"/>
      <scheme val="minor"/>
    </font>
    <font>
      <b/>
      <sz val="11"/>
      <name val="Calibri"/>
      <family val="2"/>
      <scheme val="minor"/>
    </font>
    <font>
      <sz val="11"/>
      <color theme="1"/>
      <name val="Aptos"/>
    </font>
    <font>
      <sz val="11"/>
      <color rgb="FF000000"/>
      <name val="Calibri"/>
      <family val="2"/>
    </font>
    <font>
      <b/>
      <sz val="12"/>
      <color rgb="FF7030A0"/>
      <name val="Calibri"/>
      <scheme val="minor"/>
    </font>
    <font>
      <sz val="12"/>
      <color rgb="FF7030A0"/>
      <name val="Calibri"/>
      <scheme val="minor"/>
    </font>
    <font>
      <b/>
      <sz val="11"/>
      <color rgb="FF7030A0"/>
      <name val="Calibri"/>
      <charset val="1"/>
    </font>
  </fonts>
  <fills count="14">
    <fill>
      <patternFill patternType="none"/>
    </fill>
    <fill>
      <patternFill patternType="gray125"/>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249977111117893"/>
        <bgColor indexed="64"/>
      </patternFill>
    </fill>
    <fill>
      <patternFill patternType="solid">
        <fgColor theme="1"/>
        <bgColor indexed="64"/>
      </patternFill>
    </fill>
    <fill>
      <patternFill patternType="solid">
        <fgColor rgb="FFFF0000"/>
        <bgColor indexed="64"/>
      </patternFill>
    </fill>
    <fill>
      <patternFill patternType="solid">
        <fgColor rgb="FFF6F896"/>
        <bgColor indexed="64"/>
      </patternFill>
    </fill>
    <fill>
      <patternFill patternType="solid">
        <fgColor rgb="FFF9FAC5"/>
        <bgColor indexed="64"/>
      </patternFill>
    </fill>
    <fill>
      <patternFill patternType="solid">
        <fgColor rgb="FF002060"/>
        <bgColor indexed="64"/>
      </patternFill>
    </fill>
  </fills>
  <borders count="1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op>
      <bottom style="double">
        <color theme="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medium">
        <color theme="7" tint="-0.249977111117893"/>
      </bottom>
      <diagonal/>
    </border>
    <border>
      <left/>
      <right style="thin">
        <color theme="0" tint="-0.14999847407452621"/>
      </right>
      <top style="medium">
        <color theme="7" tint="-0.249977111117893"/>
      </top>
      <bottom style="thin">
        <color theme="0" tint="-0.14999847407452621"/>
      </bottom>
      <diagonal/>
    </border>
    <border>
      <left/>
      <right style="thin">
        <color theme="0" tint="-0.14999847407452621"/>
      </right>
      <top style="thin">
        <color theme="0" tint="-0.14999847407452621"/>
      </top>
      <bottom style="thin">
        <color theme="4"/>
      </bottom>
      <diagonal/>
    </border>
    <border>
      <left style="medium">
        <color indexed="64"/>
      </left>
      <right/>
      <top style="medium">
        <color indexed="64"/>
      </top>
      <bottom/>
      <diagonal/>
    </border>
    <border>
      <left/>
      <right style="thin">
        <color theme="0" tint="-0.14999847407452621"/>
      </right>
      <top style="medium">
        <color indexed="64"/>
      </top>
      <bottom style="thin">
        <color theme="0" tint="-0.14999847407452621"/>
      </bottom>
      <diagonal/>
    </border>
    <border>
      <left style="medium">
        <color indexed="64"/>
      </left>
      <right/>
      <top style="thin">
        <color theme="4"/>
      </top>
      <bottom style="medium">
        <color indexed="64"/>
      </bottom>
      <diagonal/>
    </border>
    <border>
      <left/>
      <right/>
      <top style="thin">
        <color theme="4"/>
      </top>
      <bottom style="medium">
        <color indexed="64"/>
      </bottom>
      <diagonal/>
    </border>
    <border>
      <left/>
      <right style="medium">
        <color indexed="64"/>
      </right>
      <top style="thin">
        <color theme="4"/>
      </top>
      <bottom style="medium">
        <color indexed="64"/>
      </bottom>
      <diagonal/>
    </border>
    <border>
      <left style="thin">
        <color indexed="64"/>
      </left>
      <right style="thin">
        <color indexed="64"/>
      </right>
      <top/>
      <bottom style="thin">
        <color indexed="64"/>
      </bottom>
      <diagonal/>
    </border>
    <border>
      <left/>
      <right style="thin">
        <color theme="0" tint="-0.14999847407452621"/>
      </right>
      <top style="double">
        <color theme="4"/>
      </top>
      <bottom style="thin">
        <color theme="4"/>
      </bottom>
      <diagonal/>
    </border>
    <border>
      <left/>
      <right/>
      <top style="medium">
        <color theme="7" tint="-0.249977111117893"/>
      </top>
      <bottom style="thin">
        <color theme="0" tint="-0.14999847407452621"/>
      </bottom>
      <diagonal/>
    </border>
    <border>
      <left style="medium">
        <color indexed="64"/>
      </left>
      <right style="thin">
        <color theme="0" tint="-0.14999847407452621"/>
      </right>
      <top style="medium">
        <color indexed="64"/>
      </top>
      <bottom style="thin">
        <color theme="0" tint="-0.14999847407452621"/>
      </bottom>
      <diagonal/>
    </border>
    <border>
      <left style="thin">
        <color theme="0" tint="-0.14999847407452621"/>
      </left>
      <right style="thin">
        <color theme="0" tint="-0.14999847407452621"/>
      </right>
      <top style="medium">
        <color indexed="64"/>
      </top>
      <bottom style="thin">
        <color theme="0" tint="-0.14999847407452621"/>
      </bottom>
      <diagonal/>
    </border>
    <border>
      <left style="thin">
        <color theme="0" tint="-0.14999847407452621"/>
      </left>
      <right style="medium">
        <color indexed="64"/>
      </right>
      <top style="medium">
        <color indexed="64"/>
      </top>
      <bottom style="thin">
        <color theme="0" tint="-0.14999847407452621"/>
      </bottom>
      <diagonal/>
    </border>
    <border>
      <left style="thin">
        <color theme="0" tint="-0.14999847407452621"/>
      </left>
      <right style="medium">
        <color indexed="64"/>
      </right>
      <top/>
      <bottom style="thin">
        <color theme="0" tint="-0.14999847407452621"/>
      </bottom>
      <diagonal/>
    </border>
    <border>
      <left style="thin">
        <color theme="0" tint="-0.14999847407452621"/>
      </left>
      <right style="medium">
        <color indexed="64"/>
      </right>
      <top style="thin">
        <color theme="0" tint="-0.14999847407452621"/>
      </top>
      <bottom style="thin">
        <color theme="0" tint="-0.14999847407452621"/>
      </bottom>
      <diagonal/>
    </border>
    <border>
      <left style="medium">
        <color indexed="64"/>
      </left>
      <right/>
      <top style="thin">
        <color theme="4"/>
      </top>
      <bottom style="double">
        <color theme="4"/>
      </bottom>
      <diagonal/>
    </border>
    <border>
      <left style="medium">
        <color indexed="64"/>
      </left>
      <right/>
      <top style="thin">
        <color theme="0" tint="-0.14999847407452621"/>
      </top>
      <bottom style="medium">
        <color theme="7" tint="-0.249977111117893"/>
      </bottom>
      <diagonal/>
    </border>
    <border>
      <left/>
      <right style="medium">
        <color indexed="64"/>
      </right>
      <top style="thin">
        <color theme="0" tint="-0.14999847407452621"/>
      </top>
      <bottom style="medium">
        <color theme="7" tint="-0.249977111117893"/>
      </bottom>
      <diagonal/>
    </border>
    <border>
      <left style="medium">
        <color indexed="64"/>
      </left>
      <right/>
      <top style="medium">
        <color theme="7" tint="-0.249977111117893"/>
      </top>
      <bottom style="thin">
        <color theme="0" tint="-0.14999847407452621"/>
      </bottom>
      <diagonal/>
    </border>
    <border>
      <left style="medium">
        <color indexed="64"/>
      </left>
      <right/>
      <top style="thin">
        <color theme="0" tint="-0.14999847407452621"/>
      </top>
      <bottom style="thin">
        <color theme="0" tint="-0.14999847407452621"/>
      </bottom>
      <diagonal/>
    </border>
    <border>
      <left/>
      <right style="medium">
        <color indexed="64"/>
      </right>
      <top style="thin">
        <color theme="4"/>
      </top>
      <bottom style="double">
        <color theme="4"/>
      </bottom>
      <diagonal/>
    </border>
    <border>
      <left style="medium">
        <color indexed="64"/>
      </left>
      <right/>
      <top style="thin">
        <color theme="0" tint="-0.14999847407452621"/>
      </top>
      <bottom style="thin">
        <color theme="4"/>
      </bottom>
      <diagonal/>
    </border>
    <border>
      <left style="medium">
        <color indexed="64"/>
      </left>
      <right/>
      <top style="double">
        <color theme="4"/>
      </top>
      <bottom style="thin">
        <color theme="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theme="0" tint="-0.14999847407452621"/>
      </left>
      <right/>
      <top/>
      <bottom style="thin">
        <color theme="0" tint="-0.14999847407452621"/>
      </bottom>
      <diagonal/>
    </border>
    <border>
      <left style="medium">
        <color indexed="64"/>
      </left>
      <right/>
      <top style="medium">
        <color indexed="64"/>
      </top>
      <bottom style="thin">
        <color theme="0" tint="-0.14999847407452621"/>
      </bottom>
      <diagonal/>
    </border>
    <border>
      <left/>
      <right style="medium">
        <color indexed="64"/>
      </right>
      <top style="medium">
        <color indexed="64"/>
      </top>
      <bottom style="thin">
        <color theme="0" tint="-0.14999847407452621"/>
      </bottom>
      <diagonal/>
    </border>
    <border>
      <left style="thin">
        <color theme="0" tint="-0.14999847407452621"/>
      </left>
      <right style="medium">
        <color indexed="64"/>
      </right>
      <top style="thin">
        <color theme="0" tint="-0.14999847407452621"/>
      </top>
      <bottom/>
      <diagonal/>
    </border>
    <border>
      <left style="thin">
        <color indexed="64"/>
      </left>
      <right style="thin">
        <color indexed="64"/>
      </right>
      <top style="thin">
        <color indexed="64"/>
      </top>
      <bottom style="thin">
        <color theme="4"/>
      </bottom>
      <diagonal/>
    </border>
    <border>
      <left/>
      <right style="thin">
        <color theme="4"/>
      </right>
      <top style="thin">
        <color theme="4"/>
      </top>
      <bottom style="thin">
        <color theme="4"/>
      </bottom>
      <diagonal/>
    </border>
    <border>
      <left style="thin">
        <color theme="0" tint="-0.14999847407452621"/>
      </left>
      <right/>
      <top style="thin">
        <color theme="4"/>
      </top>
      <bottom style="thin">
        <color theme="4"/>
      </bottom>
      <diagonal/>
    </border>
    <border>
      <left/>
      <right/>
      <top/>
      <bottom style="medium">
        <color indexed="64"/>
      </bottom>
      <diagonal/>
    </border>
    <border>
      <left style="thin">
        <color indexed="64"/>
      </left>
      <right/>
      <top style="thin">
        <color theme="0" tint="-0.14999847407452621"/>
      </top>
      <bottom style="thin">
        <color theme="0" tint="-0.14999847407452621"/>
      </bottom>
      <diagonal/>
    </border>
    <border>
      <left style="thin">
        <color theme="2"/>
      </left>
      <right/>
      <top style="thin">
        <color theme="0" tint="-0.14999847407452621"/>
      </top>
      <bottom style="thin">
        <color theme="0" tint="-0.14999847407452621"/>
      </bottom>
      <diagonal/>
    </border>
    <border>
      <left style="thin">
        <color theme="2"/>
      </left>
      <right style="thin">
        <color theme="2"/>
      </right>
      <top style="thin">
        <color theme="0" tint="-0.14999847407452621"/>
      </top>
      <bottom style="thin">
        <color theme="0" tint="-0.14999847407452621"/>
      </bottom>
      <diagonal/>
    </border>
    <border>
      <left/>
      <right style="thin">
        <color theme="0" tint="-0.14999847407452621"/>
      </right>
      <top style="thin">
        <color theme="0" tint="-0.14999847407452621"/>
      </top>
      <bottom/>
      <diagonal/>
    </border>
    <border>
      <left/>
      <right/>
      <top/>
      <bottom style="double">
        <color theme="4"/>
      </bottom>
      <diagonal/>
    </border>
    <border>
      <left/>
      <right style="thin">
        <color indexed="64"/>
      </right>
      <top style="double">
        <color theme="4"/>
      </top>
      <bottom style="double">
        <color theme="4"/>
      </bottom>
      <diagonal/>
    </border>
    <border>
      <left style="medium">
        <color indexed="64"/>
      </left>
      <right/>
      <top style="thin">
        <color theme="0" tint="-0.14999847407452621"/>
      </top>
      <bottom/>
      <diagonal/>
    </border>
    <border>
      <left/>
      <right style="medium">
        <color indexed="64"/>
      </right>
      <top style="thin">
        <color theme="0" tint="-0.14999847407452621"/>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right/>
      <top/>
      <bottom style="dotted">
        <color indexed="64"/>
      </bottom>
      <diagonal/>
    </border>
    <border>
      <left style="medium">
        <color indexed="64"/>
      </left>
      <right/>
      <top/>
      <bottom style="dotted">
        <color indexed="64"/>
      </bottom>
      <diagonal/>
    </border>
    <border>
      <left/>
      <right/>
      <top style="dotted">
        <color indexed="64"/>
      </top>
      <bottom/>
      <diagonal/>
    </border>
    <border>
      <left/>
      <right style="medium">
        <color indexed="64"/>
      </right>
      <top/>
      <bottom style="dotted">
        <color indexed="64"/>
      </bottom>
      <diagonal/>
    </border>
    <border>
      <left/>
      <right/>
      <top style="thin">
        <color indexed="64"/>
      </top>
      <bottom style="dotted">
        <color indexed="64"/>
      </bottom>
      <diagonal/>
    </border>
    <border>
      <left/>
      <right/>
      <top/>
      <bottom style="thin">
        <color theme="0" tint="-0.14999847407452621"/>
      </bottom>
      <diagonal/>
    </border>
    <border>
      <left style="thin">
        <color indexed="64"/>
      </left>
      <right style="thin">
        <color indexed="64"/>
      </right>
      <top/>
      <bottom/>
      <diagonal/>
    </border>
    <border>
      <left/>
      <right/>
      <top style="thin">
        <color theme="4"/>
      </top>
      <bottom style="double">
        <color rgb="FFFEF25C"/>
      </bottom>
      <diagonal/>
    </border>
    <border>
      <left/>
      <right style="thin">
        <color indexed="64"/>
      </right>
      <top style="thin">
        <color theme="4"/>
      </top>
      <bottom style="double">
        <color rgb="FFFEF25C"/>
      </bottom>
      <diagonal/>
    </border>
    <border>
      <left/>
      <right/>
      <top style="double">
        <color rgb="FFFEF25C"/>
      </top>
      <bottom style="double">
        <color rgb="FFFEF25C"/>
      </bottom>
      <diagonal/>
    </border>
    <border>
      <left/>
      <right style="thin">
        <color indexed="64"/>
      </right>
      <top style="double">
        <color rgb="FFFEF25C"/>
      </top>
      <bottom style="double">
        <color rgb="FFFEF25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14999847407452621"/>
      </left>
      <right style="medium">
        <color indexed="64"/>
      </right>
      <top/>
      <bottom/>
      <diagonal/>
    </border>
    <border>
      <left style="double">
        <color theme="2"/>
      </left>
      <right style="double">
        <color theme="2"/>
      </right>
      <top style="double">
        <color theme="4"/>
      </top>
      <bottom style="thin">
        <color theme="0" tint="-0.14999847407452621"/>
      </bottom>
      <diagonal/>
    </border>
    <border>
      <left style="thin">
        <color indexed="64"/>
      </left>
      <right style="thin">
        <color theme="0"/>
      </right>
      <top style="thin">
        <color theme="0" tint="-0.14999847407452621"/>
      </top>
      <bottom style="double">
        <color theme="4"/>
      </bottom>
      <diagonal/>
    </border>
    <border>
      <left/>
      <right style="thin">
        <color indexed="64"/>
      </right>
      <top style="thin">
        <color indexed="64"/>
      </top>
      <bottom style="thin">
        <color theme="4"/>
      </bottom>
      <diagonal/>
    </border>
    <border>
      <left/>
      <right/>
      <top style="thin">
        <color indexed="64"/>
      </top>
      <bottom style="thin">
        <color indexed="64"/>
      </bottom>
      <diagonal/>
    </border>
    <border>
      <left/>
      <right style="thin">
        <color indexed="64"/>
      </right>
      <top/>
      <bottom style="double">
        <color theme="4"/>
      </bottom>
      <diagonal/>
    </border>
    <border>
      <left/>
      <right style="thin">
        <color theme="0"/>
      </right>
      <top style="thin">
        <color theme="0" tint="-0.14999847407452621"/>
      </top>
      <bottom style="double">
        <color theme="4"/>
      </bottom>
      <diagonal/>
    </border>
    <border>
      <left style="thin">
        <color theme="2"/>
      </left>
      <right style="thin">
        <color theme="2"/>
      </right>
      <top style="thin">
        <color theme="0" tint="-0.14999847407452621"/>
      </top>
      <bottom/>
      <diagonal/>
    </border>
    <border>
      <left style="thin">
        <color theme="2"/>
      </left>
      <right style="thin">
        <color theme="2"/>
      </right>
      <top/>
      <bottom style="thin">
        <color theme="0" tint="-0.14999847407452621"/>
      </bottom>
      <diagonal/>
    </border>
    <border>
      <left/>
      <right/>
      <top style="thin">
        <color theme="0" tint="-0.14999847407452621"/>
      </top>
      <bottom/>
      <diagonal/>
    </border>
    <border>
      <left/>
      <right style="thin">
        <color theme="0" tint="-0.14999847407452621"/>
      </right>
      <top/>
      <bottom style="thin">
        <color theme="0" tint="-0.14999847407452621"/>
      </bottom>
      <diagonal/>
    </border>
    <border>
      <left style="thin">
        <color theme="0"/>
      </left>
      <right style="thin">
        <color theme="0" tint="-0.14999847407452621"/>
      </right>
      <top style="thin">
        <color theme="0" tint="-0.14999847407452621"/>
      </top>
      <bottom/>
      <diagonal/>
    </border>
    <border>
      <left style="thin">
        <color theme="0"/>
      </left>
      <right style="thin">
        <color theme="0"/>
      </right>
      <top/>
      <bottom style="double">
        <color theme="4"/>
      </bottom>
      <diagonal/>
    </border>
    <border>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top style="thin">
        <color indexed="64"/>
      </top>
      <bottom style="thin">
        <color indexed="64"/>
      </bottom>
      <diagonal/>
    </border>
    <border>
      <left/>
      <right style="medium">
        <color rgb="FF000000"/>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medium">
        <color rgb="FF000000"/>
      </top>
      <bottom style="thin">
        <color indexed="64"/>
      </bottom>
      <diagonal/>
    </border>
    <border>
      <left/>
      <right style="thin">
        <color indexed="64"/>
      </right>
      <top style="thin">
        <color indexed="64"/>
      </top>
      <bottom style="medium">
        <color rgb="FF000000"/>
      </bottom>
      <diagonal/>
    </border>
    <border>
      <left style="medium">
        <color rgb="FF000000"/>
      </left>
      <right/>
      <top style="medium">
        <color rgb="FF000000"/>
      </top>
      <bottom style="thin">
        <color theme="0" tint="-0.14999847407452621"/>
      </bottom>
      <diagonal/>
    </border>
    <border>
      <left/>
      <right/>
      <top style="medium">
        <color rgb="FF000000"/>
      </top>
      <bottom style="thin">
        <color theme="0" tint="-0.14999847407452621"/>
      </bottom>
      <diagonal/>
    </border>
    <border>
      <left style="thin">
        <color theme="0" tint="-0.14999847407452621"/>
      </left>
      <right/>
      <top style="medium">
        <color rgb="FF000000"/>
      </top>
      <bottom style="thin">
        <color theme="0" tint="-0.14999847407452621"/>
      </bottom>
      <diagonal/>
    </border>
    <border>
      <left/>
      <right style="thin">
        <color theme="0" tint="-0.14999847407452621"/>
      </right>
      <top style="medium">
        <color rgb="FF000000"/>
      </top>
      <bottom style="thin">
        <color theme="0" tint="-0.14999847407452621"/>
      </bottom>
      <diagonal/>
    </border>
    <border>
      <left/>
      <right style="medium">
        <color rgb="FF000000"/>
      </right>
      <top style="medium">
        <color rgb="FF000000"/>
      </top>
      <bottom style="thin">
        <color theme="0" tint="-0.14999847407452621"/>
      </bottom>
      <diagonal/>
    </border>
    <border>
      <left style="medium">
        <color rgb="FF000000"/>
      </left>
      <right/>
      <top/>
      <bottom style="thin">
        <color indexed="64"/>
      </bottom>
      <diagonal/>
    </border>
    <border>
      <left style="thin">
        <color theme="0" tint="-0.14999847407452621"/>
      </left>
      <right style="medium">
        <color rgb="FF000000"/>
      </right>
      <top style="thin">
        <color theme="0" tint="-0.14999847407452621"/>
      </top>
      <bottom style="thin">
        <color theme="0" tint="-0.14999847407452621"/>
      </bottom>
      <diagonal/>
    </border>
    <border>
      <left style="medium">
        <color rgb="FF000000"/>
      </left>
      <right/>
      <top style="thin">
        <color indexed="64"/>
      </top>
      <bottom/>
      <diagonal/>
    </border>
    <border>
      <left style="thin">
        <color theme="2"/>
      </left>
      <right style="medium">
        <color rgb="FF000000"/>
      </right>
      <top style="thin">
        <color theme="0" tint="-0.14999847407452621"/>
      </top>
      <bottom style="thin">
        <color theme="0" tint="-0.14999847407452621"/>
      </bottom>
      <diagonal/>
    </border>
    <border>
      <left style="thin">
        <color theme="0" tint="-0.14999847407452621"/>
      </left>
      <right style="medium">
        <color rgb="FF000000"/>
      </right>
      <top style="thin">
        <color theme="0" tint="-0.14999847407452621"/>
      </top>
      <bottom/>
      <diagonal/>
    </border>
    <border>
      <left style="medium">
        <color rgb="FF000000"/>
      </left>
      <right/>
      <top/>
      <bottom style="double">
        <color theme="4"/>
      </bottom>
      <diagonal/>
    </border>
    <border>
      <left style="thin">
        <color theme="2"/>
      </left>
      <right style="medium">
        <color rgb="FF000000"/>
      </right>
      <top/>
      <bottom style="thin">
        <color theme="0" tint="-0.14999847407452621"/>
      </bottom>
      <diagonal/>
    </border>
    <border>
      <left style="medium">
        <color rgb="FF000000"/>
      </left>
      <right/>
      <top style="double">
        <color theme="4"/>
      </top>
      <bottom style="double">
        <color theme="4"/>
      </bottom>
      <diagonal/>
    </border>
    <border>
      <left/>
      <right style="medium">
        <color rgb="FF000000"/>
      </right>
      <top/>
      <bottom style="double">
        <color theme="4"/>
      </bottom>
      <diagonal/>
    </border>
    <border>
      <left style="medium">
        <color rgb="FF000000"/>
      </left>
      <right/>
      <top style="thin">
        <color theme="4"/>
      </top>
      <bottom style="double">
        <color rgb="FFFEF25C"/>
      </bottom>
      <diagonal/>
    </border>
    <border>
      <left/>
      <right style="medium">
        <color rgb="FF000000"/>
      </right>
      <top style="thin">
        <color theme="4"/>
      </top>
      <bottom style="double">
        <color rgb="FFFEF25C"/>
      </bottom>
      <diagonal/>
    </border>
    <border>
      <left style="medium">
        <color rgb="FF000000"/>
      </left>
      <right/>
      <top style="double">
        <color rgb="FFFEF25C"/>
      </top>
      <bottom style="double">
        <color rgb="FFFEF25C"/>
      </bottom>
      <diagonal/>
    </border>
    <border>
      <left/>
      <right style="medium">
        <color rgb="FF000000"/>
      </right>
      <top style="double">
        <color rgb="FFFEF25C"/>
      </top>
      <bottom style="double">
        <color rgb="FFFEF25C"/>
      </bottom>
      <diagonal/>
    </border>
    <border>
      <left/>
      <right style="medium">
        <color rgb="FF000000"/>
      </right>
      <top style="thin">
        <color theme="0" tint="-0.14999847407452621"/>
      </top>
      <bottom style="thin">
        <color theme="0" tint="-0.14999847407452621"/>
      </bottom>
      <diagonal/>
    </border>
    <border>
      <left/>
      <right style="medium">
        <color rgb="FF000000"/>
      </right>
      <top style="thin">
        <color theme="0" tint="-0.14999847407452621"/>
      </top>
      <bottom/>
      <diagonal/>
    </border>
    <border>
      <left/>
      <right style="medium">
        <color rgb="FF000000"/>
      </right>
      <top style="thin">
        <color theme="0" tint="-0.14999847407452621"/>
      </top>
      <bottom style="double">
        <color theme="4"/>
      </bottom>
      <diagonal/>
    </border>
    <border>
      <left/>
      <right style="medium">
        <color rgb="FF000000"/>
      </right>
      <top style="thin">
        <color theme="4"/>
      </top>
      <bottom style="thin">
        <color rgb="FF000000"/>
      </bottom>
      <diagonal/>
    </border>
    <border>
      <left style="thin">
        <color theme="0" tint="-0.14999847407452621"/>
      </left>
      <right/>
      <top style="thin">
        <color theme="0" tint="-0.14999847407452621"/>
      </top>
      <bottom/>
      <diagonal/>
    </border>
    <border>
      <left style="thin">
        <color theme="0" tint="-0.14999847407452621"/>
      </left>
      <right/>
      <top/>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rgb="FF000000"/>
      </left>
      <right style="thin">
        <color theme="4"/>
      </right>
      <top style="thin">
        <color theme="4"/>
      </top>
      <bottom style="thin">
        <color theme="4"/>
      </bottom>
      <diagonal/>
    </border>
  </borders>
  <cellStyleXfs count="5">
    <xf numFmtId="0" fontId="0" fillId="0" borderId="0"/>
    <xf numFmtId="0" fontId="3" fillId="0" borderId="0" applyNumberFormat="0" applyFill="0" applyBorder="0" applyAlignment="0" applyProtection="0">
      <alignment vertical="top"/>
      <protection locked="0"/>
    </xf>
    <xf numFmtId="9" fontId="2" fillId="0" borderId="0" applyFont="0" applyFill="0" applyBorder="0" applyAlignment="0" applyProtection="0"/>
    <xf numFmtId="0" fontId="4" fillId="0" borderId="3" applyNumberFormat="0" applyFill="0" applyAlignment="0" applyProtection="0"/>
    <xf numFmtId="44" fontId="2" fillId="0" borderId="0" applyFont="0" applyFill="0" applyBorder="0" applyAlignment="0" applyProtection="0"/>
  </cellStyleXfs>
  <cellXfs count="357">
    <xf numFmtId="0" fontId="0" fillId="0" borderId="0" xfId="0"/>
    <xf numFmtId="0" fontId="0" fillId="0" borderId="0" xfId="0" applyAlignment="1">
      <alignment horizontal="right"/>
    </xf>
    <xf numFmtId="0" fontId="4" fillId="5" borderId="3" xfId="3" applyFill="1" applyAlignment="1">
      <alignment horizontal="right"/>
    </xf>
    <xf numFmtId="0" fontId="0" fillId="5" borderId="4" xfId="0" applyFill="1" applyBorder="1" applyAlignment="1">
      <alignment horizontal="right"/>
    </xf>
    <xf numFmtId="0" fontId="0" fillId="5" borderId="4" xfId="0" applyFill="1" applyBorder="1"/>
    <xf numFmtId="0" fontId="6" fillId="5" borderId="4" xfId="0" applyFont="1" applyFill="1" applyBorder="1"/>
    <xf numFmtId="0" fontId="6" fillId="5" borderId="5" xfId="0" applyFont="1" applyFill="1" applyBorder="1"/>
    <xf numFmtId="0" fontId="8" fillId="0" borderId="0" xfId="0" applyFont="1"/>
    <xf numFmtId="0" fontId="0" fillId="3" borderId="0" xfId="0" applyFill="1"/>
    <xf numFmtId="0" fontId="0" fillId="4" borderId="0" xfId="0" applyFill="1"/>
    <xf numFmtId="0" fontId="0" fillId="3" borderId="0" xfId="0" applyFill="1" applyAlignment="1">
      <alignment horizontal="left"/>
    </xf>
    <xf numFmtId="0" fontId="3" fillId="3" borderId="0" xfId="1" applyFill="1" applyAlignment="1" applyProtection="1"/>
    <xf numFmtId="0" fontId="0" fillId="4" borderId="0" xfId="0" applyFill="1" applyAlignment="1">
      <alignment horizontal="left"/>
    </xf>
    <xf numFmtId="0" fontId="3" fillId="4" borderId="0" xfId="1" applyFill="1" applyAlignment="1" applyProtection="1"/>
    <xf numFmtId="0" fontId="0" fillId="0" borderId="0" xfId="0" applyAlignment="1">
      <alignment horizontal="center"/>
    </xf>
    <xf numFmtId="164" fontId="0" fillId="5" borderId="6" xfId="0" applyNumberFormat="1" applyFill="1" applyBorder="1"/>
    <xf numFmtId="164" fontId="4" fillId="5" borderId="3" xfId="3" applyNumberFormat="1" applyFill="1"/>
    <xf numFmtId="164" fontId="0" fillId="5" borderId="42" xfId="0" applyNumberFormat="1" applyFill="1" applyBorder="1" applyAlignment="1">
      <alignment horizontal="center"/>
    </xf>
    <xf numFmtId="0" fontId="11" fillId="5" borderId="44" xfId="0" applyFont="1" applyFill="1" applyBorder="1" applyAlignment="1">
      <alignment horizontal="center"/>
    </xf>
    <xf numFmtId="0" fontId="5" fillId="0" borderId="0" xfId="0" applyFont="1" applyAlignment="1">
      <alignment wrapText="1"/>
    </xf>
    <xf numFmtId="0" fontId="10" fillId="0" borderId="0" xfId="0" applyFont="1" applyAlignment="1">
      <alignment wrapText="1"/>
    </xf>
    <xf numFmtId="0" fontId="4" fillId="0" borderId="0" xfId="3" applyFill="1" applyBorder="1"/>
    <xf numFmtId="0" fontId="9" fillId="5" borderId="0" xfId="0" applyFont="1" applyFill="1" applyAlignment="1">
      <alignment horizontal="center"/>
    </xf>
    <xf numFmtId="0" fontId="9" fillId="5" borderId="38" xfId="0" applyFont="1" applyFill="1" applyBorder="1" applyAlignment="1">
      <alignment horizontal="left"/>
    </xf>
    <xf numFmtId="0" fontId="13" fillId="0" borderId="0" xfId="0" applyFont="1" applyAlignment="1">
      <alignment vertical="top" wrapText="1"/>
    </xf>
    <xf numFmtId="164" fontId="0" fillId="0" borderId="0" xfId="0" applyNumberFormat="1" applyAlignment="1">
      <alignment horizontal="center"/>
    </xf>
    <xf numFmtId="0" fontId="4" fillId="0" borderId="0" xfId="3" applyFill="1" applyBorder="1" applyAlignment="1">
      <alignment horizontal="center" wrapText="1"/>
    </xf>
    <xf numFmtId="0" fontId="0" fillId="0" borderId="55" xfId="0" applyBorder="1" applyAlignment="1">
      <alignment horizontal="left"/>
    </xf>
    <xf numFmtId="0" fontId="0" fillId="0" borderId="59" xfId="0" applyBorder="1" applyAlignment="1">
      <alignment horizontal="left"/>
    </xf>
    <xf numFmtId="0" fontId="0" fillId="0" borderId="60" xfId="0" applyBorder="1" applyAlignment="1">
      <alignment horizontal="left"/>
    </xf>
    <xf numFmtId="44" fontId="0" fillId="0" borderId="56" xfId="4" applyFont="1" applyFill="1" applyBorder="1" applyAlignment="1">
      <alignment horizontal="right"/>
    </xf>
    <xf numFmtId="44" fontId="0" fillId="0" borderId="58" xfId="4" applyFont="1" applyFill="1" applyBorder="1" applyAlignment="1">
      <alignment horizontal="right"/>
    </xf>
    <xf numFmtId="44" fontId="0" fillId="0" borderId="1" xfId="4" applyFont="1" applyFill="1" applyBorder="1" applyAlignment="1">
      <alignment horizontal="right"/>
    </xf>
    <xf numFmtId="0" fontId="0" fillId="0" borderId="57" xfId="0" applyBorder="1" applyAlignment="1">
      <alignment horizontal="left"/>
    </xf>
    <xf numFmtId="0" fontId="0" fillId="0" borderId="62" xfId="0" applyBorder="1" applyAlignment="1">
      <alignment horizontal="left"/>
    </xf>
    <xf numFmtId="44" fontId="0" fillId="0" borderId="62" xfId="4" applyFont="1" applyFill="1" applyBorder="1" applyAlignment="1">
      <alignment horizontal="right"/>
    </xf>
    <xf numFmtId="0" fontId="4" fillId="0" borderId="12" xfId="0" applyFont="1" applyBorder="1" applyAlignment="1">
      <alignment horizontal="center" vertical="center"/>
    </xf>
    <xf numFmtId="0" fontId="4" fillId="0" borderId="61" xfId="0" applyFont="1" applyBorder="1" applyAlignment="1">
      <alignment horizontal="center" vertical="center"/>
    </xf>
    <xf numFmtId="0" fontId="0" fillId="0" borderId="1" xfId="0" applyBorder="1" applyAlignment="1">
      <alignment horizontal="center"/>
    </xf>
    <xf numFmtId="0" fontId="0" fillId="0" borderId="0" xfId="0" quotePrefix="1" applyAlignment="1">
      <alignment horizontal="center"/>
    </xf>
    <xf numFmtId="49" fontId="0" fillId="0" borderId="0" xfId="0" applyNumberFormat="1"/>
    <xf numFmtId="44" fontId="0" fillId="0" borderId="63" xfId="4" applyFont="1" applyFill="1" applyBorder="1" applyAlignment="1">
      <alignment horizontal="right"/>
    </xf>
    <xf numFmtId="0" fontId="0" fillId="0" borderId="64" xfId="0" applyBorder="1" applyAlignment="1">
      <alignment horizontal="right"/>
    </xf>
    <xf numFmtId="0" fontId="0" fillId="0" borderId="64" xfId="0" applyBorder="1" applyAlignment="1">
      <alignment horizontal="left"/>
    </xf>
    <xf numFmtId="0" fontId="0" fillId="0" borderId="64" xfId="0" applyBorder="1"/>
    <xf numFmtId="0" fontId="0" fillId="0" borderId="65" xfId="0" applyBorder="1"/>
    <xf numFmtId="0" fontId="5" fillId="0" borderId="66" xfId="0" applyFont="1" applyBorder="1" applyAlignment="1">
      <alignment wrapText="1"/>
    </xf>
    <xf numFmtId="0" fontId="0" fillId="0" borderId="66" xfId="0" applyBorder="1"/>
    <xf numFmtId="0" fontId="0" fillId="0" borderId="66" xfId="0" applyBorder="1" applyAlignment="1">
      <alignment horizontal="right"/>
    </xf>
    <xf numFmtId="0" fontId="0" fillId="0" borderId="0" xfId="0" applyAlignment="1">
      <alignment horizontal="left"/>
    </xf>
    <xf numFmtId="1" fontId="0" fillId="5" borderId="4" xfId="0" applyNumberFormat="1" applyFill="1" applyBorder="1"/>
    <xf numFmtId="1" fontId="0" fillId="2" borderId="4" xfId="0" applyNumberFormat="1" applyFill="1" applyBorder="1"/>
    <xf numFmtId="1" fontId="4" fillId="5" borderId="3" xfId="3" applyNumberFormat="1" applyFill="1"/>
    <xf numFmtId="44" fontId="0" fillId="5" borderId="6" xfId="0" applyNumberFormat="1" applyFill="1" applyBorder="1"/>
    <xf numFmtId="44" fontId="0" fillId="2" borderId="6" xfId="0" applyNumberFormat="1" applyFill="1" applyBorder="1"/>
    <xf numFmtId="0" fontId="3" fillId="0" borderId="0" xfId="1" applyFill="1" applyBorder="1" applyAlignment="1" applyProtection="1">
      <alignment horizontal="left"/>
    </xf>
    <xf numFmtId="8" fontId="14" fillId="5" borderId="43" xfId="0" applyNumberFormat="1" applyFont="1" applyFill="1" applyBorder="1" applyAlignment="1">
      <alignment horizontal="right"/>
    </xf>
    <xf numFmtId="0" fontId="15" fillId="0" borderId="0" xfId="0" applyFont="1" applyAlignment="1">
      <alignment horizontal="left"/>
    </xf>
    <xf numFmtId="0" fontId="16" fillId="0" borderId="0" xfId="0" applyFont="1" applyAlignment="1">
      <alignment wrapText="1"/>
    </xf>
    <xf numFmtId="0" fontId="4" fillId="0" borderId="64" xfId="0" applyFont="1" applyBorder="1" applyAlignment="1">
      <alignment horizontal="right"/>
    </xf>
    <xf numFmtId="44" fontId="4" fillId="0" borderId="54" xfId="0" applyNumberFormat="1" applyFont="1" applyBorder="1"/>
    <xf numFmtId="0" fontId="6" fillId="0" borderId="4" xfId="0" applyFont="1" applyBorder="1" applyAlignment="1">
      <alignment horizontal="right"/>
    </xf>
    <xf numFmtId="0" fontId="6" fillId="0" borderId="0" xfId="0" applyFont="1" applyAlignment="1">
      <alignment wrapText="1"/>
    </xf>
    <xf numFmtId="44" fontId="0" fillId="0" borderId="1" xfId="4" applyFont="1" applyFill="1" applyBorder="1" applyAlignment="1" applyProtection="1">
      <alignment horizontal="right"/>
    </xf>
    <xf numFmtId="44" fontId="0" fillId="0" borderId="63" xfId="4" applyFont="1" applyFill="1" applyBorder="1" applyAlignment="1" applyProtection="1">
      <alignment horizontal="right"/>
    </xf>
    <xf numFmtId="0" fontId="10" fillId="0" borderId="0" xfId="0" applyFont="1" applyAlignment="1" applyProtection="1">
      <alignment wrapText="1"/>
      <protection locked="0"/>
    </xf>
    <xf numFmtId="0" fontId="0" fillId="0" borderId="1" xfId="0" applyBorder="1" applyAlignment="1" applyProtection="1">
      <alignment horizontal="center"/>
      <protection locked="0"/>
    </xf>
    <xf numFmtId="0" fontId="0" fillId="0" borderId="0" xfId="0" applyAlignment="1" applyProtection="1">
      <alignment horizontal="right"/>
      <protection locked="0"/>
    </xf>
    <xf numFmtId="0" fontId="0" fillId="0" borderId="0" xfId="0" applyProtection="1">
      <protection locked="0"/>
    </xf>
    <xf numFmtId="0" fontId="6" fillId="5" borderId="4" xfId="0" applyFont="1" applyFill="1" applyBorder="1" applyAlignment="1" applyProtection="1">
      <alignment horizontal="right"/>
      <protection locked="0"/>
    </xf>
    <xf numFmtId="0" fontId="5" fillId="0" borderId="0" xfId="0" applyFont="1" applyAlignment="1" applyProtection="1">
      <alignment wrapText="1"/>
      <protection locked="0"/>
    </xf>
    <xf numFmtId="0" fontId="0" fillId="0" borderId="64" xfId="0" applyBorder="1" applyAlignment="1" applyProtection="1">
      <alignment horizontal="right"/>
      <protection locked="0"/>
    </xf>
    <xf numFmtId="0" fontId="6" fillId="2" borderId="4" xfId="0" applyFont="1" applyFill="1" applyBorder="1" applyAlignment="1" applyProtection="1">
      <alignment horizontal="right"/>
      <protection locked="0"/>
    </xf>
    <xf numFmtId="0" fontId="8" fillId="0" borderId="0" xfId="0" applyFont="1" applyProtection="1">
      <protection locked="0"/>
    </xf>
    <xf numFmtId="0" fontId="16" fillId="0" borderId="0" xfId="0" applyFont="1" applyAlignment="1" applyProtection="1">
      <alignment wrapText="1"/>
      <protection locked="0"/>
    </xf>
    <xf numFmtId="0" fontId="0" fillId="0" borderId="66" xfId="0" applyBorder="1" applyAlignment="1" applyProtection="1">
      <alignment horizontal="right"/>
      <protection locked="0"/>
    </xf>
    <xf numFmtId="0" fontId="0" fillId="0" borderId="66" xfId="0" applyBorder="1" applyProtection="1">
      <protection locked="0"/>
    </xf>
    <xf numFmtId="0" fontId="7" fillId="0" borderId="0" xfId="0" applyFont="1"/>
    <xf numFmtId="0" fontId="22" fillId="4" borderId="7" xfId="0" applyFont="1" applyFill="1" applyBorder="1" applyAlignment="1">
      <alignment horizontal="center"/>
    </xf>
    <xf numFmtId="0" fontId="22" fillId="4" borderId="4" xfId="0" applyFont="1" applyFill="1" applyBorder="1" applyAlignment="1">
      <alignment horizontal="center"/>
    </xf>
    <xf numFmtId="0" fontId="22" fillId="3" borderId="5" xfId="0" applyFont="1" applyFill="1" applyBorder="1" applyAlignment="1">
      <alignment horizontal="center"/>
    </xf>
    <xf numFmtId="0" fontId="22" fillId="3" borderId="4" xfId="0" applyFont="1" applyFill="1" applyBorder="1" applyAlignment="1">
      <alignment horizontal="center"/>
    </xf>
    <xf numFmtId="0" fontId="22" fillId="2" borderId="4" xfId="0" applyFont="1" applyFill="1" applyBorder="1" applyAlignment="1">
      <alignment horizontal="center"/>
    </xf>
    <xf numFmtId="0" fontId="23" fillId="2" borderId="4" xfId="0" applyFont="1" applyFill="1" applyBorder="1" applyAlignment="1">
      <alignment horizontal="center"/>
    </xf>
    <xf numFmtId="165" fontId="19" fillId="4" borderId="7" xfId="0" applyNumberFormat="1" applyFont="1" applyFill="1" applyBorder="1" applyAlignment="1">
      <alignment horizontal="right"/>
    </xf>
    <xf numFmtId="165" fontId="19" fillId="3" borderId="8" xfId="0" applyNumberFormat="1" applyFont="1" applyFill="1" applyBorder="1" applyAlignment="1">
      <alignment horizontal="right"/>
    </xf>
    <xf numFmtId="165" fontId="19" fillId="4" borderId="47" xfId="0" applyNumberFormat="1" applyFont="1" applyFill="1" applyBorder="1" applyAlignment="1">
      <alignment horizontal="right"/>
    </xf>
    <xf numFmtId="165" fontId="19" fillId="3" borderId="48" xfId="0" applyNumberFormat="1" applyFont="1" applyFill="1" applyBorder="1" applyAlignment="1">
      <alignment horizontal="right"/>
    </xf>
    <xf numFmtId="165" fontId="19" fillId="4" borderId="8" xfId="0" applyNumberFormat="1" applyFont="1" applyFill="1" applyBorder="1" applyAlignment="1">
      <alignment horizontal="right"/>
    </xf>
    <xf numFmtId="165" fontId="19" fillId="4" borderId="48" xfId="0" applyNumberFormat="1" applyFont="1" applyFill="1" applyBorder="1" applyAlignment="1">
      <alignment horizontal="right"/>
    </xf>
    <xf numFmtId="165" fontId="19" fillId="3" borderId="47" xfId="0" applyNumberFormat="1" applyFont="1" applyFill="1" applyBorder="1" applyAlignment="1">
      <alignment horizontal="right"/>
    </xf>
    <xf numFmtId="165" fontId="19" fillId="2" borderId="48" xfId="0" applyNumberFormat="1" applyFont="1" applyFill="1" applyBorder="1" applyAlignment="1">
      <alignment horizontal="right"/>
    </xf>
    <xf numFmtId="165" fontId="19" fillId="3" borderId="7" xfId="0" applyNumberFormat="1" applyFont="1" applyFill="1" applyBorder="1" applyAlignment="1">
      <alignment horizontal="right"/>
    </xf>
    <xf numFmtId="165" fontId="20" fillId="4" borderId="50" xfId="3" applyNumberFormat="1" applyFont="1" applyFill="1" applyBorder="1" applyAlignment="1">
      <alignment horizontal="right"/>
    </xf>
    <xf numFmtId="165" fontId="20" fillId="3" borderId="50" xfId="3" applyNumberFormat="1" applyFont="1" applyFill="1" applyBorder="1" applyAlignment="1">
      <alignment horizontal="right"/>
    </xf>
    <xf numFmtId="165" fontId="20" fillId="2" borderId="50" xfId="3" applyNumberFormat="1" applyFont="1" applyFill="1" applyBorder="1" applyAlignment="1">
      <alignment horizontal="right"/>
    </xf>
    <xf numFmtId="165" fontId="21" fillId="2" borderId="50" xfId="3" applyNumberFormat="1" applyFont="1" applyFill="1" applyBorder="1" applyAlignment="1">
      <alignment horizontal="right"/>
    </xf>
    <xf numFmtId="165" fontId="19" fillId="3" borderId="6" xfId="0" applyNumberFormat="1" applyFont="1" applyFill="1" applyBorder="1" applyAlignment="1">
      <alignment horizontal="right"/>
    </xf>
    <xf numFmtId="165" fontId="19" fillId="4" borderId="6" xfId="0" applyNumberFormat="1" applyFont="1" applyFill="1" applyBorder="1" applyAlignment="1">
      <alignment horizontal="right"/>
    </xf>
    <xf numFmtId="165" fontId="20" fillId="4" borderId="71" xfId="3" applyNumberFormat="1" applyFont="1" applyFill="1" applyBorder="1" applyAlignment="1">
      <alignment horizontal="right"/>
    </xf>
    <xf numFmtId="165" fontId="20" fillId="3" borderId="71" xfId="3" applyNumberFormat="1" applyFont="1" applyFill="1" applyBorder="1" applyAlignment="1">
      <alignment horizontal="right"/>
    </xf>
    <xf numFmtId="165" fontId="20" fillId="2" borderId="71" xfId="3" applyNumberFormat="1" applyFont="1" applyFill="1" applyBorder="1" applyAlignment="1">
      <alignment horizontal="right"/>
    </xf>
    <xf numFmtId="165" fontId="21" fillId="2" borderId="71" xfId="3" applyNumberFormat="1" applyFont="1" applyFill="1" applyBorder="1" applyAlignment="1">
      <alignment horizontal="right"/>
    </xf>
    <xf numFmtId="165" fontId="20" fillId="4" borderId="73" xfId="3" applyNumberFormat="1" applyFont="1" applyFill="1" applyBorder="1" applyAlignment="1">
      <alignment horizontal="right"/>
    </xf>
    <xf numFmtId="165" fontId="20" fillId="3" borderId="73" xfId="3" applyNumberFormat="1" applyFont="1" applyFill="1" applyBorder="1" applyAlignment="1">
      <alignment horizontal="right"/>
    </xf>
    <xf numFmtId="165" fontId="20" fillId="2" borderId="73" xfId="3" applyNumberFormat="1" applyFont="1" applyFill="1" applyBorder="1" applyAlignment="1">
      <alignment horizontal="right"/>
    </xf>
    <xf numFmtId="165" fontId="21" fillId="2" borderId="73" xfId="3" applyNumberFormat="1" applyFont="1" applyFill="1" applyBorder="1" applyAlignment="1">
      <alignment horizontal="right"/>
    </xf>
    <xf numFmtId="0" fontId="19" fillId="0" borderId="0" xfId="0" applyFont="1"/>
    <xf numFmtId="0" fontId="20" fillId="0" borderId="0" xfId="3" applyFont="1" applyFill="1" applyBorder="1"/>
    <xf numFmtId="164" fontId="20" fillId="0" borderId="45" xfId="3" applyNumberFormat="1" applyFont="1" applyFill="1" applyBorder="1" applyAlignment="1">
      <alignment horizontal="right"/>
    </xf>
    <xf numFmtId="164" fontId="27" fillId="0" borderId="45" xfId="3" applyNumberFormat="1" applyFont="1" applyFill="1" applyBorder="1" applyAlignment="1">
      <alignment horizontal="right"/>
    </xf>
    <xf numFmtId="0" fontId="19" fillId="0" borderId="45" xfId="0" applyFont="1" applyBorder="1"/>
    <xf numFmtId="0" fontId="28" fillId="0" borderId="13" xfId="0" applyFont="1" applyBorder="1" applyAlignment="1">
      <alignment horizontal="right"/>
    </xf>
    <xf numFmtId="0" fontId="28" fillId="0" borderId="21" xfId="0" applyFont="1" applyBorder="1" applyAlignment="1">
      <alignment horizontal="left"/>
    </xf>
    <xf numFmtId="0" fontId="29" fillId="0" borderId="22" xfId="0" applyFont="1" applyBorder="1" applyAlignment="1">
      <alignment horizontal="right"/>
    </xf>
    <xf numFmtId="0" fontId="28" fillId="0" borderId="20" xfId="0" applyFont="1" applyBorder="1" applyAlignment="1">
      <alignment horizontal="right"/>
    </xf>
    <xf numFmtId="165" fontId="28" fillId="0" borderId="20" xfId="0" applyNumberFormat="1" applyFont="1" applyBorder="1" applyAlignment="1">
      <alignment horizontal="right"/>
    </xf>
    <xf numFmtId="165" fontId="29" fillId="0" borderId="22" xfId="0" applyNumberFormat="1" applyFont="1" applyBorder="1"/>
    <xf numFmtId="0" fontId="19" fillId="5" borderId="28" xfId="0" applyFont="1" applyFill="1" applyBorder="1"/>
    <xf numFmtId="0" fontId="19" fillId="5" borderId="29" xfId="0" applyFont="1" applyFill="1" applyBorder="1"/>
    <xf numFmtId="0" fontId="19" fillId="5" borderId="31" xfId="0" applyFont="1" applyFill="1" applyBorder="1"/>
    <xf numFmtId="0" fontId="20" fillId="5" borderId="14" xfId="3" applyFont="1" applyFill="1" applyBorder="1" applyAlignment="1"/>
    <xf numFmtId="165" fontId="20" fillId="5" borderId="16" xfId="3" applyNumberFormat="1" applyFont="1" applyFill="1" applyBorder="1"/>
    <xf numFmtId="164" fontId="19" fillId="0" borderId="0" xfId="0" applyNumberFormat="1" applyFont="1"/>
    <xf numFmtId="165" fontId="19" fillId="5" borderId="30" xfId="0" applyNumberFormat="1" applyFont="1" applyFill="1" applyBorder="1"/>
    <xf numFmtId="165" fontId="19" fillId="5" borderId="30" xfId="3" applyNumberFormat="1" applyFont="1" applyFill="1" applyBorder="1"/>
    <xf numFmtId="1" fontId="19" fillId="0" borderId="0" xfId="0" applyNumberFormat="1" applyFont="1"/>
    <xf numFmtId="9" fontId="19" fillId="0" borderId="0" xfId="2" applyFont="1" applyFill="1" applyBorder="1"/>
    <xf numFmtId="0" fontId="0" fillId="2" borderId="1" xfId="0" applyFill="1" applyBorder="1" applyAlignment="1">
      <alignment horizontal="center"/>
    </xf>
    <xf numFmtId="165" fontId="27" fillId="0" borderId="0" xfId="3" applyNumberFormat="1" applyFont="1" applyFill="1" applyBorder="1" applyAlignment="1">
      <alignment horizontal="right"/>
    </xf>
    <xf numFmtId="0" fontId="0" fillId="0" borderId="0" xfId="0" applyAlignment="1" applyProtection="1">
      <alignment horizontal="left"/>
      <protection locked="0"/>
    </xf>
    <xf numFmtId="0" fontId="18" fillId="0" borderId="0" xfId="0" applyFont="1"/>
    <xf numFmtId="0" fontId="6" fillId="0" borderId="35" xfId="0" applyFont="1" applyBorder="1" applyAlignment="1">
      <alignment wrapText="1"/>
    </xf>
    <xf numFmtId="0" fontId="33" fillId="0" borderId="0" xfId="0" applyFont="1"/>
    <xf numFmtId="164" fontId="35" fillId="0" borderId="17" xfId="0" applyNumberFormat="1" applyFont="1" applyBorder="1" applyAlignment="1">
      <alignment horizontal="center"/>
    </xf>
    <xf numFmtId="0" fontId="37" fillId="0" borderId="0" xfId="0" applyFont="1"/>
    <xf numFmtId="0" fontId="35" fillId="6" borderId="1" xfId="0" applyFont="1" applyFill="1" applyBorder="1"/>
    <xf numFmtId="165" fontId="35" fillId="6" borderId="1" xfId="0" applyNumberFormat="1" applyFont="1" applyFill="1" applyBorder="1"/>
    <xf numFmtId="0" fontId="38" fillId="0" borderId="0" xfId="0" applyFont="1"/>
    <xf numFmtId="0" fontId="0" fillId="10" borderId="0" xfId="0" applyFill="1"/>
    <xf numFmtId="165" fontId="19" fillId="4" borderId="46" xfId="0" applyNumberFormat="1" applyFont="1" applyFill="1" applyBorder="1" applyAlignment="1" applyProtection="1">
      <alignment horizontal="right"/>
      <protection locked="0"/>
    </xf>
    <xf numFmtId="165" fontId="19" fillId="4" borderId="47" xfId="0" applyNumberFormat="1" applyFont="1" applyFill="1" applyBorder="1" applyAlignment="1" applyProtection="1">
      <alignment horizontal="right"/>
      <protection locked="0"/>
    </xf>
    <xf numFmtId="165" fontId="19" fillId="4" borderId="8" xfId="0" applyNumberFormat="1" applyFont="1" applyFill="1" applyBorder="1" applyAlignment="1" applyProtection="1">
      <alignment horizontal="right"/>
      <protection locked="0"/>
    </xf>
    <xf numFmtId="165" fontId="19" fillId="3" borderId="7" xfId="0" applyNumberFormat="1" applyFont="1" applyFill="1" applyBorder="1" applyAlignment="1" applyProtection="1">
      <alignment horizontal="right"/>
      <protection locked="0"/>
    </xf>
    <xf numFmtId="165" fontId="19" fillId="4" borderId="7" xfId="0" applyNumberFormat="1" applyFont="1" applyFill="1" applyBorder="1" applyAlignment="1" applyProtection="1">
      <alignment horizontal="right"/>
      <protection locked="0"/>
    </xf>
    <xf numFmtId="165" fontId="19" fillId="2" borderId="7" xfId="0" applyNumberFormat="1" applyFont="1" applyFill="1" applyBorder="1" applyAlignment="1" applyProtection="1">
      <alignment horizontal="right"/>
      <protection locked="0"/>
    </xf>
    <xf numFmtId="165" fontId="26" fillId="2" borderId="7" xfId="0" applyNumberFormat="1" applyFont="1" applyFill="1" applyBorder="1" applyAlignment="1" applyProtection="1">
      <alignment horizontal="right"/>
      <protection locked="0"/>
    </xf>
    <xf numFmtId="165" fontId="19" fillId="3" borderId="49" xfId="0" applyNumberFormat="1" applyFont="1" applyFill="1" applyBorder="1" applyAlignment="1" applyProtection="1">
      <alignment horizontal="right"/>
      <protection locked="0"/>
    </xf>
    <xf numFmtId="165" fontId="19" fillId="4" borderId="49" xfId="0" applyNumberFormat="1" applyFont="1" applyFill="1" applyBorder="1" applyAlignment="1" applyProtection="1">
      <alignment horizontal="right"/>
      <protection locked="0"/>
    </xf>
    <xf numFmtId="165" fontId="19" fillId="4" borderId="4" xfId="0" applyNumberFormat="1" applyFont="1" applyFill="1" applyBorder="1" applyAlignment="1" applyProtection="1">
      <alignment horizontal="right"/>
      <protection locked="0"/>
    </xf>
    <xf numFmtId="165" fontId="19" fillId="3" borderId="6" xfId="0" applyNumberFormat="1" applyFont="1" applyFill="1" applyBorder="1" applyAlignment="1" applyProtection="1">
      <alignment horizontal="right"/>
      <protection locked="0"/>
    </xf>
    <xf numFmtId="165" fontId="19" fillId="4" borderId="6" xfId="0" applyNumberFormat="1" applyFont="1" applyFill="1" applyBorder="1" applyAlignment="1" applyProtection="1">
      <alignment horizontal="right"/>
      <protection locked="0"/>
    </xf>
    <xf numFmtId="165" fontId="19" fillId="2" borderId="6" xfId="0" applyNumberFormat="1" applyFont="1" applyFill="1" applyBorder="1" applyAlignment="1" applyProtection="1">
      <alignment horizontal="right"/>
      <protection locked="0"/>
    </xf>
    <xf numFmtId="164" fontId="19" fillId="5" borderId="23" xfId="0" applyNumberFormat="1" applyFont="1" applyFill="1" applyBorder="1" applyProtection="1">
      <protection locked="0"/>
    </xf>
    <xf numFmtId="9" fontId="19" fillId="5" borderId="24" xfId="2" applyFont="1" applyFill="1" applyBorder="1" applyProtection="1">
      <protection locked="0"/>
    </xf>
    <xf numFmtId="9" fontId="19" fillId="5" borderId="41" xfId="2" applyFont="1" applyFill="1" applyBorder="1" applyAlignment="1" applyProtection="1">
      <alignment horizontal="right"/>
      <protection locked="0"/>
    </xf>
    <xf numFmtId="9" fontId="19" fillId="5" borderId="23" xfId="2" applyFont="1" applyFill="1" applyBorder="1" applyProtection="1">
      <protection locked="0"/>
    </xf>
    <xf numFmtId="0" fontId="0" fillId="0" borderId="65" xfId="0" applyBorder="1" applyProtection="1">
      <protection locked="0"/>
    </xf>
    <xf numFmtId="0" fontId="0" fillId="0" borderId="0" xfId="0" applyAlignment="1" applyProtection="1">
      <alignment horizontal="center"/>
      <protection locked="0"/>
    </xf>
    <xf numFmtId="44" fontId="0" fillId="0" borderId="0" xfId="4" applyFont="1" applyFill="1" applyBorder="1" applyAlignment="1" applyProtection="1">
      <alignment horizontal="right"/>
      <protection locked="0"/>
    </xf>
    <xf numFmtId="0" fontId="0" fillId="0" borderId="64" xfId="0" applyBorder="1" applyProtection="1">
      <protection locked="0"/>
    </xf>
    <xf numFmtId="44" fontId="0" fillId="0" borderId="0" xfId="0" applyNumberFormat="1" applyProtection="1">
      <protection locked="0"/>
    </xf>
    <xf numFmtId="0" fontId="10" fillId="0" borderId="70" xfId="0" applyFont="1" applyBorder="1" applyAlignment="1">
      <alignment wrapText="1"/>
    </xf>
    <xf numFmtId="0" fontId="0" fillId="0" borderId="67" xfId="0" applyBorder="1" applyAlignment="1">
      <alignment horizontal="right"/>
    </xf>
    <xf numFmtId="0" fontId="4" fillId="0" borderId="68" xfId="0" applyFont="1" applyBorder="1" applyAlignment="1">
      <alignment horizontal="right"/>
    </xf>
    <xf numFmtId="9" fontId="19" fillId="5" borderId="77" xfId="2" applyFont="1" applyFill="1" applyBorder="1" applyAlignment="1" applyProtection="1">
      <alignment horizontal="right"/>
      <protection locked="0"/>
    </xf>
    <xf numFmtId="0" fontId="34" fillId="0" borderId="17" xfId="0" applyFont="1" applyBorder="1" applyAlignment="1" applyProtection="1">
      <alignment horizontal="left"/>
      <protection locked="0"/>
    </xf>
    <xf numFmtId="0" fontId="35" fillId="0" borderId="2" xfId="0" applyFont="1" applyBorder="1" applyProtection="1">
      <protection locked="0"/>
    </xf>
    <xf numFmtId="165" fontId="36" fillId="0" borderId="1" xfId="0" applyNumberFormat="1" applyFont="1" applyBorder="1" applyProtection="1">
      <protection locked="0"/>
    </xf>
    <xf numFmtId="166" fontId="19" fillId="5" borderId="24" xfId="0" applyNumberFormat="1" applyFont="1" applyFill="1" applyBorder="1" applyProtection="1">
      <protection locked="0"/>
    </xf>
    <xf numFmtId="0" fontId="36" fillId="0" borderId="2" xfId="0" applyFont="1" applyBorder="1" applyAlignment="1" applyProtection="1">
      <alignment horizontal="left" indent="3"/>
      <protection locked="0"/>
    </xf>
    <xf numFmtId="165" fontId="19" fillId="2" borderId="78" xfId="0" applyNumberFormat="1" applyFont="1" applyFill="1" applyBorder="1" applyAlignment="1" applyProtection="1">
      <alignment horizontal="right"/>
      <protection locked="0"/>
    </xf>
    <xf numFmtId="0" fontId="9" fillId="3" borderId="0" xfId="0" applyFont="1" applyFill="1" applyAlignment="1">
      <alignment horizontal="left"/>
    </xf>
    <xf numFmtId="0" fontId="9" fillId="4" borderId="0" xfId="0" applyFont="1" applyFill="1" applyAlignment="1">
      <alignment horizontal="left"/>
    </xf>
    <xf numFmtId="165" fontId="19" fillId="4" borderId="79" xfId="0" applyNumberFormat="1" applyFont="1" applyFill="1" applyBorder="1" applyAlignment="1">
      <alignment horizontal="right"/>
    </xf>
    <xf numFmtId="0" fontId="39" fillId="5" borderId="1" xfId="0" applyFont="1" applyFill="1" applyBorder="1" applyAlignment="1">
      <alignment horizontal="center"/>
    </xf>
    <xf numFmtId="164" fontId="0" fillId="5" borderId="80" xfId="0" applyNumberFormat="1" applyFill="1" applyBorder="1" applyAlignment="1">
      <alignment horizontal="center"/>
    </xf>
    <xf numFmtId="0" fontId="9" fillId="5" borderId="33" xfId="0" applyFont="1" applyFill="1" applyBorder="1" applyAlignment="1">
      <alignment horizontal="center"/>
    </xf>
    <xf numFmtId="164" fontId="39" fillId="11" borderId="54" xfId="0" applyNumberFormat="1" applyFont="1" applyFill="1" applyBorder="1" applyProtection="1">
      <protection locked="0"/>
    </xf>
    <xf numFmtId="165" fontId="40" fillId="4" borderId="83" xfId="0" applyNumberFormat="1" applyFont="1" applyFill="1" applyBorder="1" applyAlignment="1">
      <alignment horizontal="right"/>
    </xf>
    <xf numFmtId="165" fontId="19" fillId="2" borderId="84" xfId="0" applyNumberFormat="1" applyFont="1" applyFill="1" applyBorder="1" applyAlignment="1">
      <alignment horizontal="right"/>
    </xf>
    <xf numFmtId="165" fontId="19" fillId="2" borderId="85" xfId="0" applyNumberFormat="1" applyFont="1" applyFill="1" applyBorder="1" applyAlignment="1">
      <alignment horizontal="right"/>
    </xf>
    <xf numFmtId="165" fontId="19" fillId="3" borderId="86" xfId="0" applyNumberFormat="1" applyFont="1" applyFill="1" applyBorder="1" applyAlignment="1" applyProtection="1">
      <alignment horizontal="right"/>
      <protection locked="0"/>
    </xf>
    <xf numFmtId="165" fontId="19" fillId="3" borderId="87" xfId="0" applyNumberFormat="1" applyFont="1" applyFill="1" applyBorder="1" applyAlignment="1" applyProtection="1">
      <alignment horizontal="right"/>
      <protection locked="0"/>
    </xf>
    <xf numFmtId="165" fontId="40" fillId="3" borderId="87" xfId="0" applyNumberFormat="1" applyFont="1" applyFill="1" applyBorder="1" applyAlignment="1" applyProtection="1">
      <alignment horizontal="right"/>
      <protection locked="0"/>
    </xf>
    <xf numFmtId="165" fontId="19" fillId="4" borderId="88" xfId="0" applyNumberFormat="1" applyFont="1" applyFill="1" applyBorder="1" applyAlignment="1" applyProtection="1">
      <alignment horizontal="right"/>
      <protection locked="0"/>
    </xf>
    <xf numFmtId="165" fontId="19" fillId="4" borderId="86" xfId="0" applyNumberFormat="1" applyFont="1" applyFill="1" applyBorder="1" applyAlignment="1" applyProtection="1">
      <alignment horizontal="right"/>
      <protection locked="0"/>
    </xf>
    <xf numFmtId="165" fontId="19" fillId="4" borderId="89" xfId="0" applyNumberFormat="1" applyFont="1" applyFill="1" applyBorder="1" applyAlignment="1">
      <alignment horizontal="right"/>
    </xf>
    <xf numFmtId="165" fontId="40" fillId="4" borderId="89" xfId="0" applyNumberFormat="1" applyFont="1" applyFill="1" applyBorder="1" applyAlignment="1">
      <alignment horizontal="right"/>
    </xf>
    <xf numFmtId="0" fontId="12" fillId="0" borderId="92" xfId="0" applyFont="1" applyBorder="1" applyAlignment="1">
      <alignment wrapText="1"/>
    </xf>
    <xf numFmtId="0" fontId="12" fillId="0" borderId="0" xfId="0" applyFont="1" applyAlignment="1">
      <alignment wrapText="1"/>
    </xf>
    <xf numFmtId="0" fontId="44" fillId="0" borderId="0" xfId="0" applyFont="1" applyAlignment="1">
      <alignment horizontal="left"/>
    </xf>
    <xf numFmtId="0" fontId="44" fillId="0" borderId="0" xfId="0" applyFont="1"/>
    <xf numFmtId="0" fontId="21" fillId="0" borderId="0" xfId="0" applyFont="1"/>
    <xf numFmtId="0" fontId="23" fillId="2" borderId="114" xfId="0" applyFont="1" applyFill="1" applyBorder="1" applyAlignment="1">
      <alignment horizontal="center"/>
    </xf>
    <xf numFmtId="165" fontId="19" fillId="2" borderId="116" xfId="0" applyNumberFormat="1" applyFont="1" applyFill="1" applyBorder="1" applyAlignment="1">
      <alignment horizontal="right"/>
    </xf>
    <xf numFmtId="165" fontId="26" fillId="2" borderId="114" xfId="0" applyNumberFormat="1" applyFont="1" applyFill="1" applyBorder="1" applyAlignment="1" applyProtection="1">
      <alignment horizontal="right"/>
      <protection locked="0"/>
    </xf>
    <xf numFmtId="165" fontId="19" fillId="0" borderId="0" xfId="0" applyNumberFormat="1" applyFont="1" applyAlignment="1" applyProtection="1">
      <alignment horizontal="right"/>
      <protection locked="0"/>
    </xf>
    <xf numFmtId="165" fontId="19" fillId="7" borderId="0" xfId="0" applyNumberFormat="1" applyFont="1" applyFill="1" applyAlignment="1" applyProtection="1">
      <alignment horizontal="right"/>
      <protection locked="0"/>
    </xf>
    <xf numFmtId="165" fontId="26" fillId="2" borderId="117" xfId="0" applyNumberFormat="1" applyFont="1" applyFill="1" applyBorder="1" applyAlignment="1" applyProtection="1">
      <alignment horizontal="right"/>
      <protection locked="0"/>
    </xf>
    <xf numFmtId="165" fontId="40" fillId="7" borderId="0" xfId="0" applyNumberFormat="1" applyFont="1" applyFill="1" applyAlignment="1" applyProtection="1">
      <alignment horizontal="right"/>
      <protection locked="0"/>
    </xf>
    <xf numFmtId="165" fontId="40" fillId="2" borderId="119" xfId="0" applyNumberFormat="1" applyFont="1" applyFill="1" applyBorder="1" applyAlignment="1">
      <alignment horizontal="right"/>
    </xf>
    <xf numFmtId="165" fontId="21" fillId="2" borderId="121" xfId="3" applyNumberFormat="1" applyFont="1" applyFill="1" applyBorder="1" applyAlignment="1">
      <alignment horizontal="right"/>
    </xf>
    <xf numFmtId="165" fontId="26" fillId="2" borderId="114" xfId="0" applyNumberFormat="1" applyFont="1" applyFill="1" applyBorder="1" applyAlignment="1">
      <alignment horizontal="right"/>
    </xf>
    <xf numFmtId="165" fontId="21" fillId="2" borderId="123" xfId="3" applyNumberFormat="1" applyFont="1" applyFill="1" applyBorder="1" applyAlignment="1">
      <alignment horizontal="right"/>
    </xf>
    <xf numFmtId="165" fontId="21" fillId="2" borderId="125" xfId="3" applyNumberFormat="1" applyFont="1" applyFill="1" applyBorder="1" applyAlignment="1">
      <alignment horizontal="right"/>
    </xf>
    <xf numFmtId="0" fontId="20" fillId="0" borderId="96" xfId="3" applyFont="1" applyBorder="1"/>
    <xf numFmtId="0" fontId="20" fillId="0" borderId="97" xfId="3" applyFont="1" applyBorder="1"/>
    <xf numFmtId="165" fontId="20" fillId="4" borderId="97" xfId="3" applyNumberFormat="1" applyFont="1" applyFill="1" applyBorder="1" applyAlignment="1">
      <alignment horizontal="right"/>
    </xf>
    <xf numFmtId="165" fontId="20" fillId="3" borderId="97" xfId="3" applyNumberFormat="1" applyFont="1" applyFill="1" applyBorder="1" applyAlignment="1">
      <alignment horizontal="right"/>
    </xf>
    <xf numFmtId="165" fontId="20" fillId="2" borderId="97" xfId="3" applyNumberFormat="1" applyFont="1" applyFill="1" applyBorder="1" applyAlignment="1">
      <alignment horizontal="right"/>
    </xf>
    <xf numFmtId="0" fontId="24" fillId="8" borderId="112" xfId="0" applyFont="1" applyFill="1" applyBorder="1" applyAlignment="1">
      <alignment horizontal="center"/>
    </xf>
    <xf numFmtId="165" fontId="25" fillId="8" borderId="126" xfId="0" applyNumberFormat="1" applyFont="1" applyFill="1" applyBorder="1" applyAlignment="1">
      <alignment horizontal="right"/>
    </xf>
    <xf numFmtId="165" fontId="19" fillId="9" borderId="127" xfId="0" applyNumberFormat="1" applyFont="1" applyFill="1" applyBorder="1" applyAlignment="1">
      <alignment horizontal="right"/>
    </xf>
    <xf numFmtId="165" fontId="25" fillId="8" borderId="128" xfId="0" applyNumberFormat="1" applyFont="1" applyFill="1" applyBorder="1" applyAlignment="1">
      <alignment horizontal="right"/>
    </xf>
    <xf numFmtId="165" fontId="27" fillId="8" borderId="121" xfId="3" applyNumberFormat="1" applyFont="1" applyFill="1" applyBorder="1" applyAlignment="1">
      <alignment horizontal="right"/>
    </xf>
    <xf numFmtId="165" fontId="27" fillId="8" borderId="129" xfId="3" applyNumberFormat="1" applyFont="1" applyFill="1" applyBorder="1" applyAlignment="1">
      <alignment horizontal="right"/>
    </xf>
    <xf numFmtId="165" fontId="27" fillId="13" borderId="98" xfId="3" applyNumberFormat="1" applyFont="1" applyFill="1" applyBorder="1" applyAlignment="1">
      <alignment horizontal="right"/>
    </xf>
    <xf numFmtId="8" fontId="14" fillId="5" borderId="134" xfId="0" applyNumberFormat="1" applyFont="1" applyFill="1" applyBorder="1" applyAlignment="1">
      <alignment horizontal="right"/>
    </xf>
    <xf numFmtId="8" fontId="15" fillId="0" borderId="0" xfId="0" applyNumberFormat="1" applyFont="1" applyAlignment="1">
      <alignment horizontal="left"/>
    </xf>
    <xf numFmtId="8" fontId="15" fillId="0" borderId="0" xfId="0" applyNumberFormat="1" applyFont="1" applyAlignment="1">
      <alignment horizontal="right"/>
    </xf>
    <xf numFmtId="165" fontId="19" fillId="5" borderId="24" xfId="0" applyNumberFormat="1" applyFont="1" applyFill="1" applyBorder="1" applyProtection="1">
      <protection locked="0"/>
    </xf>
    <xf numFmtId="0" fontId="6" fillId="5" borderId="0" xfId="0" applyFont="1" applyFill="1" applyAlignment="1">
      <alignment horizontal="center" wrapText="1"/>
    </xf>
    <xf numFmtId="0" fontId="6" fillId="5" borderId="69" xfId="0" applyFont="1" applyFill="1" applyBorder="1" applyAlignment="1">
      <alignment horizontal="center" wrapText="1"/>
    </xf>
    <xf numFmtId="0" fontId="6" fillId="5" borderId="130" xfId="0" applyFont="1" applyFill="1" applyBorder="1" applyAlignment="1">
      <alignment horizontal="center"/>
    </xf>
    <xf numFmtId="0" fontId="6" fillId="5" borderId="131" xfId="0" applyFont="1" applyFill="1" applyBorder="1" applyAlignment="1">
      <alignment horizontal="center"/>
    </xf>
    <xf numFmtId="0" fontId="6" fillId="5" borderId="38" xfId="0" applyFont="1" applyFill="1" applyBorder="1" applyAlignment="1">
      <alignment horizontal="center"/>
    </xf>
    <xf numFmtId="0" fontId="6" fillId="5" borderId="132" xfId="0" applyFont="1" applyFill="1" applyBorder="1" applyAlignment="1">
      <alignment horizontal="center"/>
    </xf>
    <xf numFmtId="0" fontId="6" fillId="5" borderId="133" xfId="0" applyFont="1" applyFill="1" applyBorder="1" applyAlignment="1">
      <alignment horizontal="center"/>
    </xf>
    <xf numFmtId="0" fontId="6" fillId="5" borderId="5" xfId="0" applyFont="1" applyFill="1" applyBorder="1" applyAlignment="1">
      <alignment horizontal="center"/>
    </xf>
    <xf numFmtId="0" fontId="42" fillId="0" borderId="91" xfId="0" applyFont="1" applyBorder="1" applyAlignment="1" applyProtection="1">
      <alignment horizontal="left" vertical="center" wrapText="1"/>
      <protection locked="0"/>
    </xf>
    <xf numFmtId="0" fontId="17" fillId="0" borderId="92" xfId="0" applyFont="1" applyBorder="1" applyAlignment="1" applyProtection="1">
      <alignment horizontal="left" vertical="center" wrapText="1"/>
      <protection locked="0"/>
    </xf>
    <xf numFmtId="0" fontId="17" fillId="0" borderId="94" xfId="0" applyFont="1" applyBorder="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7" fillId="0" borderId="96" xfId="0" applyFont="1" applyBorder="1" applyAlignment="1" applyProtection="1">
      <alignment horizontal="left" vertical="center" wrapText="1"/>
      <protection locked="0"/>
    </xf>
    <xf numFmtId="0" fontId="17" fillId="0" borderId="97" xfId="0" applyFont="1" applyBorder="1" applyAlignment="1" applyProtection="1">
      <alignment horizontal="left" vertical="center" wrapText="1"/>
      <protection locked="0"/>
    </xf>
    <xf numFmtId="0" fontId="41" fillId="0" borderId="2" xfId="0" applyFont="1" applyBorder="1" applyAlignment="1">
      <alignment horizontal="left"/>
    </xf>
    <xf numFmtId="0" fontId="41" fillId="0" borderId="36" xfId="0" applyFont="1" applyBorder="1" applyAlignment="1">
      <alignment horizontal="left"/>
    </xf>
    <xf numFmtId="165" fontId="19" fillId="5" borderId="29" xfId="0" applyNumberFormat="1" applyFont="1" applyFill="1" applyBorder="1" applyAlignment="1">
      <alignment horizontal="right"/>
    </xf>
    <xf numFmtId="165" fontId="19" fillId="5" borderId="7" xfId="0" applyNumberFormat="1" applyFont="1" applyFill="1" applyBorder="1" applyAlignment="1">
      <alignment horizontal="right"/>
    </xf>
    <xf numFmtId="0" fontId="16" fillId="0" borderId="37" xfId="0" applyFont="1" applyBorder="1" applyAlignment="1" applyProtection="1">
      <alignment horizontal="left" wrapText="1"/>
      <protection locked="0"/>
    </xf>
    <xf numFmtId="0" fontId="0" fillId="4" borderId="1" xfId="0" applyFill="1" applyBorder="1" applyAlignment="1">
      <alignment horizontal="center"/>
    </xf>
    <xf numFmtId="0" fontId="21" fillId="2" borderId="110" xfId="0" applyFont="1" applyFill="1" applyBorder="1" applyAlignment="1">
      <alignment horizontal="center"/>
    </xf>
    <xf numFmtId="0" fontId="21" fillId="2" borderId="109" xfId="0" applyFont="1" applyFill="1" applyBorder="1" applyAlignment="1">
      <alignment horizontal="center"/>
    </xf>
    <xf numFmtId="0" fontId="21" fillId="2" borderId="111" xfId="0" applyFont="1" applyFill="1" applyBorder="1" applyAlignment="1">
      <alignment horizontal="center"/>
    </xf>
    <xf numFmtId="165" fontId="19" fillId="5" borderId="31" xfId="0" applyNumberFormat="1" applyFont="1" applyFill="1" applyBorder="1" applyAlignment="1">
      <alignment horizontal="right"/>
    </xf>
    <xf numFmtId="165" fontId="19" fillId="5" borderId="11" xfId="0" applyNumberFormat="1" applyFont="1" applyFill="1" applyBorder="1" applyAlignment="1">
      <alignment horizontal="right"/>
    </xf>
    <xf numFmtId="0" fontId="4" fillId="0" borderId="107" xfId="3" applyBorder="1" applyAlignment="1">
      <alignment horizontal="left"/>
    </xf>
    <xf numFmtId="0" fontId="4" fillId="0" borderId="104" xfId="3" applyBorder="1" applyAlignment="1">
      <alignment horizontal="left"/>
    </xf>
    <xf numFmtId="0" fontId="4" fillId="0" borderId="105" xfId="3" applyBorder="1" applyAlignment="1">
      <alignment horizontal="left"/>
    </xf>
    <xf numFmtId="0" fontId="4" fillId="0" borderId="36" xfId="3" applyBorder="1" applyAlignment="1">
      <alignment horizontal="left"/>
    </xf>
    <xf numFmtId="0" fontId="4" fillId="0" borderId="1" xfId="3" applyBorder="1" applyAlignment="1">
      <alignment horizontal="left"/>
    </xf>
    <xf numFmtId="0" fontId="4" fillId="0" borderId="101" xfId="3" applyBorder="1" applyAlignment="1">
      <alignment horizontal="left"/>
    </xf>
    <xf numFmtId="0" fontId="0" fillId="0" borderId="36" xfId="0" applyBorder="1" applyAlignment="1" applyProtection="1">
      <alignment horizontal="left"/>
      <protection locked="0"/>
    </xf>
    <xf numFmtId="0" fontId="0" fillId="0" borderId="1" xfId="0" applyBorder="1" applyAlignment="1" applyProtection="1">
      <alignment horizontal="left"/>
      <protection locked="0"/>
    </xf>
    <xf numFmtId="0" fontId="0" fillId="0" borderId="101" xfId="0" applyBorder="1" applyAlignment="1" applyProtection="1">
      <alignment horizontal="left"/>
      <protection locked="0"/>
    </xf>
    <xf numFmtId="165" fontId="20" fillId="5" borderId="14" xfId="3" applyNumberFormat="1" applyFont="1" applyFill="1" applyBorder="1" applyAlignment="1">
      <alignment horizontal="right"/>
    </xf>
    <xf numFmtId="165" fontId="20" fillId="5" borderId="15" xfId="3" applyNumberFormat="1" applyFont="1" applyFill="1" applyBorder="1" applyAlignment="1">
      <alignment horizontal="right"/>
    </xf>
    <xf numFmtId="165" fontId="20" fillId="5" borderId="25" xfId="3" applyNumberFormat="1" applyFont="1" applyFill="1" applyBorder="1" applyAlignment="1">
      <alignment horizontal="right"/>
    </xf>
    <xf numFmtId="165" fontId="20" fillId="5" borderId="3" xfId="3" applyNumberFormat="1" applyFont="1" applyFill="1" applyAlignment="1">
      <alignment horizontal="right"/>
    </xf>
    <xf numFmtId="165" fontId="19" fillId="5" borderId="32" xfId="0" applyNumberFormat="1" applyFont="1" applyFill="1" applyBorder="1" applyAlignment="1">
      <alignment horizontal="right"/>
    </xf>
    <xf numFmtId="165" fontId="19" fillId="5" borderId="18" xfId="0" applyNumberFormat="1" applyFont="1" applyFill="1" applyBorder="1" applyAlignment="1">
      <alignment horizontal="right"/>
    </xf>
    <xf numFmtId="0" fontId="0" fillId="0" borderId="106" xfId="0" applyBorder="1" applyAlignment="1">
      <alignment horizontal="left"/>
    </xf>
    <xf numFmtId="0" fontId="0" fillId="0" borderId="99" xfId="0" applyBorder="1" applyAlignment="1">
      <alignment horizontal="left"/>
    </xf>
    <xf numFmtId="0" fontId="0" fillId="0" borderId="100" xfId="0" applyBorder="1" applyAlignment="1">
      <alignment horizontal="left"/>
    </xf>
    <xf numFmtId="0" fontId="0" fillId="0" borderId="36" xfId="0" applyBorder="1" applyAlignment="1">
      <alignment horizontal="left"/>
    </xf>
    <xf numFmtId="0" fontId="0" fillId="0" borderId="1" xfId="0" applyBorder="1" applyAlignment="1">
      <alignment horizontal="left"/>
    </xf>
    <xf numFmtId="0" fontId="0" fillId="0" borderId="101" xfId="0" applyBorder="1" applyAlignment="1">
      <alignment horizontal="left"/>
    </xf>
    <xf numFmtId="0" fontId="17" fillId="0" borderId="91" xfId="0" applyFont="1" applyBorder="1" applyAlignment="1" applyProtection="1">
      <alignment horizontal="center" vertical="center" wrapText="1"/>
      <protection locked="0"/>
    </xf>
    <xf numFmtId="0" fontId="17" fillId="0" borderId="92" xfId="0" applyFont="1" applyBorder="1" applyAlignment="1" applyProtection="1">
      <alignment horizontal="center" vertical="center" wrapText="1"/>
      <protection locked="0"/>
    </xf>
    <xf numFmtId="0" fontId="17" fillId="0" borderId="93" xfId="0" applyFont="1" applyBorder="1" applyAlignment="1" applyProtection="1">
      <alignment horizontal="center" vertical="center" wrapText="1"/>
      <protection locked="0"/>
    </xf>
    <xf numFmtId="0" fontId="17" fillId="0" borderId="94" xfId="0" applyFont="1" applyBorder="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95" xfId="0" applyFont="1" applyBorder="1" applyAlignment="1" applyProtection="1">
      <alignment horizontal="center" vertical="center" wrapText="1"/>
      <protection locked="0"/>
    </xf>
    <xf numFmtId="0" fontId="17" fillId="0" borderId="96" xfId="0" applyFont="1" applyBorder="1" applyAlignment="1" applyProtection="1">
      <alignment horizontal="center" vertical="center" wrapText="1"/>
      <protection locked="0"/>
    </xf>
    <xf numFmtId="0" fontId="17" fillId="0" borderId="97" xfId="0" applyFont="1" applyBorder="1" applyAlignment="1" applyProtection="1">
      <alignment horizontal="center" vertical="center" wrapText="1"/>
      <protection locked="0"/>
    </xf>
    <xf numFmtId="0" fontId="17" fillId="0" borderId="98" xfId="0" applyFont="1" applyBorder="1" applyAlignment="1" applyProtection="1">
      <alignment horizontal="center" vertical="center" wrapText="1"/>
      <protection locked="0"/>
    </xf>
    <xf numFmtId="0" fontId="0" fillId="0" borderId="81" xfId="0" applyBorder="1" applyAlignment="1" applyProtection="1">
      <alignment horizontal="center"/>
      <protection locked="0"/>
    </xf>
    <xf numFmtId="0" fontId="0" fillId="0" borderId="103" xfId="0" applyBorder="1" applyAlignment="1" applyProtection="1">
      <alignment horizontal="center"/>
      <protection locked="0"/>
    </xf>
    <xf numFmtId="165" fontId="20" fillId="5" borderId="26" xfId="0" applyNumberFormat="1" applyFont="1" applyFill="1" applyBorder="1" applyAlignment="1">
      <alignment horizontal="center"/>
    </xf>
    <xf numFmtId="165" fontId="20" fillId="5" borderId="9" xfId="0" applyNumberFormat="1" applyFont="1" applyFill="1" applyBorder="1" applyAlignment="1">
      <alignment horizontal="center"/>
    </xf>
    <xf numFmtId="165" fontId="20" fillId="5" borderId="27" xfId="0" applyNumberFormat="1" applyFont="1" applyFill="1" applyBorder="1" applyAlignment="1">
      <alignment horizontal="center"/>
    </xf>
    <xf numFmtId="165" fontId="19" fillId="5" borderId="28" xfId="0" applyNumberFormat="1" applyFont="1" applyFill="1" applyBorder="1" applyAlignment="1">
      <alignment horizontal="right"/>
    </xf>
    <xf numFmtId="165" fontId="19" fillId="5" borderId="10" xfId="0" applyNumberFormat="1" applyFont="1" applyFill="1" applyBorder="1" applyAlignment="1">
      <alignment horizontal="right"/>
    </xf>
    <xf numFmtId="0" fontId="20" fillId="0" borderId="52" xfId="0" applyFont="1" applyBorder="1" applyAlignment="1">
      <alignment horizontal="center"/>
    </xf>
    <xf numFmtId="0" fontId="20" fillId="0" borderId="53" xfId="0" applyFont="1" applyBorder="1" applyAlignment="1">
      <alignment horizontal="center"/>
    </xf>
    <xf numFmtId="0" fontId="19" fillId="5" borderId="31" xfId="0" applyFont="1" applyFill="1" applyBorder="1" applyAlignment="1">
      <alignment horizontal="right"/>
    </xf>
    <xf numFmtId="0" fontId="19" fillId="5" borderId="11" xfId="0" applyFont="1" applyFill="1" applyBorder="1" applyAlignment="1">
      <alignment horizontal="right"/>
    </xf>
    <xf numFmtId="0" fontId="19" fillId="0" borderId="115" xfId="0" applyFont="1" applyBorder="1" applyProtection="1">
      <protection locked="0"/>
    </xf>
    <xf numFmtId="0" fontId="19" fillId="0" borderId="34" xfId="0" applyFont="1" applyBorder="1" applyProtection="1">
      <protection locked="0"/>
    </xf>
    <xf numFmtId="0" fontId="20" fillId="5" borderId="26" xfId="0" applyFont="1" applyFill="1" applyBorder="1" applyAlignment="1">
      <alignment horizontal="center"/>
    </xf>
    <xf numFmtId="0" fontId="20" fillId="5" borderId="9" xfId="0" applyFont="1" applyFill="1" applyBorder="1" applyAlignment="1">
      <alignment horizontal="center"/>
    </xf>
    <xf numFmtId="0" fontId="20" fillId="5" borderId="27" xfId="0" applyFont="1" applyFill="1" applyBorder="1" applyAlignment="1">
      <alignment horizontal="center"/>
    </xf>
    <xf numFmtId="0" fontId="19" fillId="0" borderId="102" xfId="0" applyFont="1" applyBorder="1" applyProtection="1">
      <protection locked="0"/>
    </xf>
    <xf numFmtId="0" fontId="19" fillId="0" borderId="36" xfId="0" applyFont="1" applyBorder="1" applyProtection="1">
      <protection locked="0"/>
    </xf>
    <xf numFmtId="0" fontId="28" fillId="0" borderId="39" xfId="0" applyFont="1" applyBorder="1" applyAlignment="1">
      <alignment horizontal="center"/>
    </xf>
    <xf numFmtId="0" fontId="28" fillId="0" borderId="40" xfId="0" applyFont="1" applyBorder="1" applyAlignment="1">
      <alignment horizontal="center"/>
    </xf>
    <xf numFmtId="0" fontId="20" fillId="0" borderId="122" xfId="3" applyFont="1" applyBorder="1" applyAlignment="1"/>
    <xf numFmtId="0" fontId="20" fillId="0" borderId="72" xfId="3" applyFont="1" applyBorder="1" applyAlignment="1"/>
    <xf numFmtId="0" fontId="20" fillId="0" borderId="124" xfId="3" applyFont="1" applyBorder="1" applyAlignment="1"/>
    <xf numFmtId="0" fontId="20" fillId="0" borderId="74" xfId="3" applyFont="1" applyBorder="1" applyAlignment="1"/>
    <xf numFmtId="0" fontId="20" fillId="5" borderId="14" xfId="3" applyFont="1" applyFill="1" applyBorder="1" applyAlignment="1">
      <alignment horizontal="right"/>
    </xf>
    <xf numFmtId="0" fontId="20" fillId="5" borderId="15" xfId="3" applyFont="1" applyFill="1" applyBorder="1" applyAlignment="1">
      <alignment horizontal="right"/>
    </xf>
    <xf numFmtId="0" fontId="19" fillId="5" borderId="32" xfId="0" applyFont="1" applyFill="1" applyBorder="1" applyAlignment="1">
      <alignment horizontal="right"/>
    </xf>
    <xf numFmtId="0" fontId="19" fillId="5" borderId="18" xfId="0" applyFont="1" applyFill="1" applyBorder="1" applyAlignment="1">
      <alignment horizontal="right"/>
    </xf>
    <xf numFmtId="0" fontId="20" fillId="5" borderId="25" xfId="3" applyFont="1" applyFill="1" applyBorder="1" applyAlignment="1">
      <alignment horizontal="right"/>
    </xf>
    <xf numFmtId="0" fontId="20" fillId="5" borderId="3" xfId="3" applyFont="1" applyFill="1" applyAlignment="1">
      <alignment horizontal="right"/>
    </xf>
    <xf numFmtId="0" fontId="19" fillId="5" borderId="8" xfId="0" applyFont="1" applyFill="1" applyBorder="1" applyAlignment="1">
      <alignment horizontal="right"/>
    </xf>
    <xf numFmtId="0" fontId="19" fillId="5" borderId="7" xfId="0" applyFont="1" applyFill="1" applyBorder="1" applyAlignment="1">
      <alignment horizontal="right"/>
    </xf>
    <xf numFmtId="165" fontId="40" fillId="11" borderId="0" xfId="0" applyNumberFormat="1" applyFont="1" applyFill="1" applyAlignment="1" applyProtection="1">
      <alignment horizontal="center"/>
      <protection locked="0"/>
    </xf>
    <xf numFmtId="0" fontId="19" fillId="0" borderId="113" xfId="0" applyFont="1" applyBorder="1" applyProtection="1">
      <protection locked="0"/>
    </xf>
    <xf numFmtId="0" fontId="19" fillId="0" borderId="37" xfId="0" applyFont="1" applyBorder="1" applyProtection="1">
      <protection locked="0"/>
    </xf>
    <xf numFmtId="0" fontId="20" fillId="0" borderId="120" xfId="3" applyFont="1" applyBorder="1" applyAlignment="1"/>
    <xf numFmtId="0" fontId="20" fillId="0" borderId="51" xfId="3" applyFont="1" applyBorder="1" applyAlignment="1"/>
    <xf numFmtId="0" fontId="19" fillId="0" borderId="94" xfId="0" applyFont="1" applyBorder="1" applyProtection="1">
      <protection locked="0"/>
    </xf>
    <xf numFmtId="0" fontId="19" fillId="0" borderId="33" xfId="0" applyFont="1" applyBorder="1" applyProtection="1">
      <protection locked="0"/>
    </xf>
    <xf numFmtId="0" fontId="19" fillId="0" borderId="115" xfId="0" applyFont="1" applyBorder="1" applyAlignment="1">
      <alignment horizontal="left"/>
    </xf>
    <xf numFmtId="0" fontId="19" fillId="0" borderId="34" xfId="0" applyFont="1" applyBorder="1" applyAlignment="1">
      <alignment horizontal="left"/>
    </xf>
    <xf numFmtId="0" fontId="19" fillId="0" borderId="115" xfId="0" applyFont="1" applyBorder="1"/>
    <xf numFmtId="0" fontId="19" fillId="0" borderId="34" xfId="0" applyFont="1" applyBorder="1"/>
    <xf numFmtId="0" fontId="40" fillId="0" borderId="115" xfId="0" applyFont="1" applyBorder="1" applyAlignment="1" applyProtection="1">
      <alignment horizontal="left" vertical="center" wrapText="1"/>
      <protection locked="0"/>
    </xf>
    <xf numFmtId="0" fontId="40" fillId="0" borderId="34" xfId="0" applyFont="1" applyBorder="1" applyAlignment="1" applyProtection="1">
      <alignment horizontal="left" vertical="center"/>
      <protection locked="0"/>
    </xf>
    <xf numFmtId="0" fontId="40" fillId="0" borderId="118" xfId="0" applyFont="1" applyBorder="1" applyAlignment="1" applyProtection="1">
      <alignment horizontal="left" vertical="center"/>
      <protection locked="0"/>
    </xf>
    <xf numFmtId="0" fontId="40" fillId="0" borderId="82" xfId="0" applyFont="1" applyBorder="1" applyAlignment="1" applyProtection="1">
      <alignment horizontal="left" vertical="center"/>
      <protection locked="0"/>
    </xf>
    <xf numFmtId="0" fontId="19" fillId="5" borderId="19" xfId="0" applyFont="1" applyFill="1" applyBorder="1" applyAlignment="1">
      <alignment horizontal="right"/>
    </xf>
    <xf numFmtId="0" fontId="19" fillId="5" borderId="10" xfId="0" applyFont="1" applyFill="1" applyBorder="1" applyAlignment="1">
      <alignment horizontal="right"/>
    </xf>
    <xf numFmtId="0" fontId="20" fillId="3" borderId="38" xfId="0" applyFont="1" applyFill="1" applyBorder="1" applyAlignment="1">
      <alignment horizontal="center"/>
    </xf>
    <xf numFmtId="0" fontId="20" fillId="3" borderId="69" xfId="0" applyFont="1" applyFill="1" applyBorder="1" applyAlignment="1">
      <alignment horizontal="center"/>
    </xf>
    <xf numFmtId="0" fontId="20" fillId="3" borderId="87" xfId="0" applyFont="1" applyFill="1" applyBorder="1" applyAlignment="1">
      <alignment horizontal="center"/>
    </xf>
    <xf numFmtId="0" fontId="20" fillId="4" borderId="38" xfId="0" applyFont="1" applyFill="1" applyBorder="1" applyAlignment="1">
      <alignment horizontal="center"/>
    </xf>
    <xf numFmtId="0" fontId="20" fillId="4" borderId="69" xfId="0" applyFont="1" applyFill="1" applyBorder="1" applyAlignment="1">
      <alignment horizontal="center"/>
    </xf>
    <xf numFmtId="0" fontId="20" fillId="4" borderId="87" xfId="0" applyFont="1" applyFill="1" applyBorder="1" applyAlignment="1">
      <alignment horizontal="center"/>
    </xf>
    <xf numFmtId="0" fontId="21" fillId="4" borderId="38" xfId="0" applyFont="1" applyFill="1" applyBorder="1" applyAlignment="1">
      <alignment horizontal="center"/>
    </xf>
    <xf numFmtId="0" fontId="21" fillId="4" borderId="69" xfId="0" applyFont="1" applyFill="1" applyBorder="1" applyAlignment="1">
      <alignment horizontal="center"/>
    </xf>
    <xf numFmtId="0" fontId="21" fillId="4" borderId="87" xfId="0" applyFont="1" applyFill="1" applyBorder="1" applyAlignment="1">
      <alignment horizontal="center"/>
    </xf>
    <xf numFmtId="0" fontId="21" fillId="2" borderId="112" xfId="0" applyFont="1" applyFill="1" applyBorder="1" applyAlignment="1">
      <alignment horizontal="center"/>
    </xf>
    <xf numFmtId="165" fontId="19" fillId="11" borderId="46" xfId="0" applyNumberFormat="1" applyFont="1" applyFill="1" applyBorder="1" applyAlignment="1" applyProtection="1">
      <alignment horizontal="center"/>
      <protection locked="0"/>
    </xf>
    <xf numFmtId="165" fontId="19" fillId="11" borderId="8" xfId="0" applyNumberFormat="1" applyFont="1" applyFill="1" applyBorder="1" applyAlignment="1" applyProtection="1">
      <alignment horizontal="center"/>
      <protection locked="0"/>
    </xf>
    <xf numFmtId="0" fontId="21" fillId="3" borderId="38" xfId="0" applyFont="1" applyFill="1" applyBorder="1" applyAlignment="1">
      <alignment horizontal="center"/>
    </xf>
    <xf numFmtId="0" fontId="21" fillId="3" borderId="69" xfId="0" applyFont="1" applyFill="1" applyBorder="1" applyAlignment="1">
      <alignment horizontal="center"/>
    </xf>
    <xf numFmtId="0" fontId="21" fillId="3" borderId="87" xfId="0" applyFont="1" applyFill="1" applyBorder="1" applyAlignment="1">
      <alignment horizontal="center"/>
    </xf>
    <xf numFmtId="0" fontId="0" fillId="0" borderId="0" xfId="0" applyAlignment="1" applyProtection="1">
      <alignment horizontal="left"/>
      <protection locked="0"/>
    </xf>
    <xf numFmtId="0" fontId="10" fillId="0" borderId="0" xfId="0" applyFont="1" applyAlignment="1" applyProtection="1">
      <alignment horizontal="left" wrapText="1"/>
      <protection locked="0"/>
    </xf>
    <xf numFmtId="0" fontId="0" fillId="0" borderId="0" xfId="0" applyAlignment="1" applyProtection="1">
      <alignment horizontal="center"/>
      <protection locked="0"/>
    </xf>
    <xf numFmtId="0" fontId="12" fillId="12" borderId="93" xfId="0" applyFont="1" applyFill="1" applyBorder="1" applyAlignment="1">
      <alignment horizontal="center" vertical="center" wrapText="1"/>
    </xf>
    <xf numFmtId="0" fontId="12" fillId="12" borderId="95" xfId="0" applyFont="1" applyFill="1" applyBorder="1" applyAlignment="1">
      <alignment horizontal="center" vertical="center" wrapText="1"/>
    </xf>
    <xf numFmtId="0" fontId="12" fillId="12" borderId="98" xfId="0" applyFont="1" applyFill="1" applyBorder="1" applyAlignment="1">
      <alignment horizontal="center" vertical="center" wrapText="1"/>
    </xf>
    <xf numFmtId="165" fontId="40" fillId="11" borderId="95" xfId="0" applyNumberFormat="1" applyFont="1" applyFill="1" applyBorder="1" applyAlignment="1" applyProtection="1">
      <alignment horizontal="center"/>
      <protection locked="0"/>
    </xf>
    <xf numFmtId="0" fontId="31" fillId="0" borderId="108" xfId="0" applyFont="1" applyBorder="1" applyAlignment="1" applyProtection="1">
      <alignment horizontal="center"/>
      <protection locked="0"/>
    </xf>
    <xf numFmtId="0" fontId="31" fillId="0" borderId="69" xfId="0" applyFont="1" applyBorder="1" applyAlignment="1" applyProtection="1">
      <alignment horizontal="center"/>
      <protection locked="0"/>
    </xf>
    <xf numFmtId="0" fontId="30" fillId="0" borderId="90" xfId="0" applyFont="1" applyBorder="1" applyAlignment="1">
      <alignment horizontal="left"/>
    </xf>
    <xf numFmtId="0" fontId="16" fillId="0" borderId="0" xfId="0" applyFont="1" applyAlignment="1" applyProtection="1">
      <alignment horizontal="left" wrapText="1"/>
      <protection locked="0"/>
    </xf>
    <xf numFmtId="0" fontId="32" fillId="0" borderId="75" xfId="0" applyFont="1" applyBorder="1" applyAlignment="1">
      <alignment horizontal="left" wrapText="1"/>
    </xf>
    <xf numFmtId="0" fontId="32" fillId="0" borderId="76" xfId="0" applyFont="1" applyBorder="1" applyAlignment="1">
      <alignment horizontal="left"/>
    </xf>
    <xf numFmtId="0" fontId="35" fillId="6" borderId="2" xfId="0" applyFont="1" applyFill="1" applyBorder="1" applyAlignment="1">
      <alignment horizontal="left"/>
    </xf>
    <xf numFmtId="0" fontId="35" fillId="6" borderId="36" xfId="0" applyFont="1" applyFill="1" applyBorder="1" applyAlignment="1">
      <alignment horizontal="left"/>
    </xf>
    <xf numFmtId="0" fontId="44" fillId="0" borderId="0" xfId="0" applyFont="1" applyAlignment="1">
      <alignment horizontal="left"/>
    </xf>
  </cellXfs>
  <cellStyles count="5">
    <cellStyle name="Currency" xfId="4" builtinId="4"/>
    <cellStyle name="Hyperlink" xfId="1" builtinId="8"/>
    <cellStyle name="Normal" xfId="0" builtinId="0"/>
    <cellStyle name="Percent" xfId="2" builtinId="5"/>
    <cellStyle name="Total" xfId="3" builtinId="25"/>
  </cellStyles>
  <dxfs count="0"/>
  <tableStyles count="0" defaultTableStyle="TableStyleMedium9" defaultPivotStyle="PivotStyleLight16"/>
  <colors>
    <mruColors>
      <color rgb="FFF9FAC5"/>
      <color rgb="FFF6F896"/>
      <color rgb="FFF2E8FE"/>
      <color rgb="FFFEF25C"/>
      <color rgb="FFFFFF66"/>
      <color rgb="FFE7D2FE"/>
      <color rgb="FFC28EFC"/>
      <color rgb="FFFFFFFF"/>
      <color rgb="FFD5B1FD"/>
      <color rgb="FFD1A9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0</xdr:row>
      <xdr:rowOff>28575</xdr:rowOff>
    </xdr:from>
    <xdr:to>
      <xdr:col>0</xdr:col>
      <xdr:colOff>1066800</xdr:colOff>
      <xdr:row>0</xdr:row>
      <xdr:rowOff>409492</xdr:rowOff>
    </xdr:to>
    <xdr:pic>
      <xdr:nvPicPr>
        <xdr:cNvPr id="3" name="Picture 2">
          <a:extLst>
            <a:ext uri="{FF2B5EF4-FFF2-40B4-BE49-F238E27FC236}">
              <a16:creationId xmlns:a16="http://schemas.microsoft.com/office/drawing/2014/main" id="{19793A1A-32A4-92E0-29B2-9D81C35B330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6" y="28575"/>
          <a:ext cx="1019174" cy="3809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27360730-BC65-4414-BE53-CB258B9A64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2918" cy="61587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3492500</xdr:colOff>
      <xdr:row>0</xdr:row>
      <xdr:rowOff>90487</xdr:rowOff>
    </xdr:from>
    <xdr:to>
      <xdr:col>1</xdr:col>
      <xdr:colOff>496743</xdr:colOff>
      <xdr:row>0</xdr:row>
      <xdr:rowOff>706363</xdr:rowOff>
    </xdr:to>
    <xdr:pic>
      <xdr:nvPicPr>
        <xdr:cNvPr id="2" name="Picture 1">
          <a:extLst>
            <a:ext uri="{FF2B5EF4-FFF2-40B4-BE49-F238E27FC236}">
              <a16:creationId xmlns:a16="http://schemas.microsoft.com/office/drawing/2014/main" id="{0C5C144D-864F-47FE-8226-576CCB85A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92500" y="90487"/>
          <a:ext cx="1644650" cy="6158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k-state.edu/powercatfinancial/" TargetMode="External"/><Relationship Id="rId13" Type="http://schemas.openxmlformats.org/officeDocument/2006/relationships/printerSettings" Target="../printerSettings/printerSettings7.bin"/><Relationship Id="rId3" Type="http://schemas.openxmlformats.org/officeDocument/2006/relationships/hyperlink" Target="https://www.k-state.edu/finsvcs/cashiers/" TargetMode="External"/><Relationship Id="rId7" Type="http://schemas.openxmlformats.org/officeDocument/2006/relationships/hyperlink" Target="https://ksufoundation.org/give/current-initiatives/give-to-k-state-proud/awards/" TargetMode="External"/><Relationship Id="rId12" Type="http://schemas.openxmlformats.org/officeDocument/2006/relationships/hyperlink" Target="https://www.k-state.edu/parking/permits/permitprices.html" TargetMode="External"/><Relationship Id="rId2" Type="http://schemas.openxmlformats.org/officeDocument/2006/relationships/hyperlink" Target="https://www.k-state.edu/sfa/" TargetMode="External"/><Relationship Id="rId1" Type="http://schemas.openxmlformats.org/officeDocument/2006/relationships/hyperlink" Target="https://www.k-state.edu/finsvcs/cashiers/costs/" TargetMode="External"/><Relationship Id="rId6" Type="http://schemas.openxmlformats.org/officeDocument/2006/relationships/hyperlink" Target="https://www.k-state.edu/careercenter/students/apply_interview/attire/" TargetMode="External"/><Relationship Id="rId11" Type="http://schemas.openxmlformats.org/officeDocument/2006/relationships/hyperlink" Target="https://www.kstatesports.com/sports/2015/6/12/_131476205653481240" TargetMode="External"/><Relationship Id="rId5" Type="http://schemas.openxmlformats.org/officeDocument/2006/relationships/hyperlink" Target="https://www.k-state.edu/careercenter/" TargetMode="External"/><Relationship Id="rId10" Type="http://schemas.openxmlformats.org/officeDocument/2006/relationships/hyperlink" Target="https://housing.k-state.edu/living-options/reshalls/rates-meal-plans/" TargetMode="External"/><Relationship Id="rId4" Type="http://schemas.openxmlformats.org/officeDocument/2006/relationships/hyperlink" Target="https://www.k-state.edu/cats-cupboard/" TargetMode="External"/><Relationship Id="rId9" Type="http://schemas.openxmlformats.org/officeDocument/2006/relationships/hyperlink" Target="https://www.k-state.edu/veteran/"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7030A0"/>
  </sheetPr>
  <dimension ref="A1:AC84"/>
  <sheetViews>
    <sheetView showGridLines="0" tabSelected="1" zoomScaleNormal="100" workbookViewId="0">
      <selection activeCell="E38" sqref="E38"/>
    </sheetView>
  </sheetViews>
  <sheetFormatPr defaultRowHeight="15" x14ac:dyDescent="0.25"/>
  <cols>
    <col min="1" max="1" width="18.140625" customWidth="1"/>
    <col min="2" max="2" width="15.85546875" customWidth="1"/>
    <col min="3" max="3" width="12.140625" style="1" customWidth="1"/>
    <col min="4" max="4" width="9.85546875" style="1" customWidth="1"/>
    <col min="5" max="5" width="13.140625" style="1" customWidth="1"/>
    <col min="6" max="6" width="14.5703125" style="1" customWidth="1"/>
    <col min="7" max="7" width="13.42578125" style="1" customWidth="1"/>
    <col min="8" max="8" width="10.85546875" style="1" customWidth="1"/>
    <col min="9" max="10" width="11.5703125" style="1" customWidth="1"/>
    <col min="11" max="11" width="11.7109375" style="1" customWidth="1"/>
    <col min="12" max="12" width="14.28515625" style="1" customWidth="1"/>
    <col min="13" max="13" width="14.140625" customWidth="1"/>
    <col min="14" max="14" width="11.5703125" customWidth="1"/>
    <col min="15" max="16" width="12" customWidth="1"/>
    <col min="17" max="17" width="11.28515625" customWidth="1"/>
    <col min="18" max="18" width="14.28515625" customWidth="1"/>
    <col min="19" max="19" width="14.42578125" customWidth="1"/>
    <col min="20" max="20" width="11.42578125" customWidth="1"/>
    <col min="21" max="21" width="10.28515625" customWidth="1"/>
    <col min="25" max="26" width="8.85546875" customWidth="1"/>
  </cols>
  <sheetData>
    <row r="1" spans="1:24" ht="38.25" customHeight="1" x14ac:dyDescent="0.45">
      <c r="B1" s="350" t="s">
        <v>0</v>
      </c>
      <c r="C1" s="350"/>
      <c r="D1" s="350"/>
      <c r="E1" s="350"/>
      <c r="F1" s="350"/>
      <c r="G1" s="350"/>
      <c r="H1" s="350"/>
      <c r="I1" s="350"/>
      <c r="J1" s="350"/>
      <c r="K1" s="350"/>
      <c r="L1" s="350"/>
      <c r="M1" s="350"/>
      <c r="N1" s="350"/>
      <c r="O1" s="77"/>
    </row>
    <row r="2" spans="1:24" ht="25.5" customHeight="1" x14ac:dyDescent="0.25">
      <c r="A2" s="348" t="s">
        <v>1</v>
      </c>
      <c r="B2" s="349"/>
      <c r="C2" s="329" t="s">
        <v>2</v>
      </c>
      <c r="D2" s="330"/>
      <c r="E2" s="331"/>
      <c r="F2" s="326" t="s">
        <v>3</v>
      </c>
      <c r="G2" s="327"/>
      <c r="H2" s="328"/>
      <c r="I2" s="332" t="s">
        <v>4</v>
      </c>
      <c r="J2" s="333"/>
      <c r="K2" s="334"/>
      <c r="L2" s="338" t="s">
        <v>5</v>
      </c>
      <c r="M2" s="339"/>
      <c r="N2" s="340"/>
      <c r="O2" s="242" t="s">
        <v>6</v>
      </c>
      <c r="P2" s="243"/>
      <c r="Q2" s="244"/>
      <c r="R2" s="242" t="s">
        <v>7</v>
      </c>
      <c r="S2" s="335"/>
      <c r="T2" s="193"/>
    </row>
    <row r="3" spans="1:24" x14ac:dyDescent="0.25">
      <c r="A3" s="310" t="s">
        <v>8</v>
      </c>
      <c r="B3" s="311"/>
      <c r="C3" s="78" t="str">
        <f>"Fall"</f>
        <v>Fall</v>
      </c>
      <c r="D3" s="78" t="s">
        <v>9</v>
      </c>
      <c r="E3" s="79" t="s">
        <v>10</v>
      </c>
      <c r="F3" s="80" t="s">
        <v>11</v>
      </c>
      <c r="G3" s="80" t="s">
        <v>9</v>
      </c>
      <c r="H3" s="80" t="s">
        <v>10</v>
      </c>
      <c r="I3" s="79" t="s">
        <v>11</v>
      </c>
      <c r="J3" s="79" t="s">
        <v>9</v>
      </c>
      <c r="K3" s="79" t="s">
        <v>10</v>
      </c>
      <c r="L3" s="81" t="s">
        <v>11</v>
      </c>
      <c r="M3" s="81" t="s">
        <v>9</v>
      </c>
      <c r="N3" s="81" t="s">
        <v>10</v>
      </c>
      <c r="O3" s="82" t="s">
        <v>11</v>
      </c>
      <c r="P3" s="82" t="s">
        <v>9</v>
      </c>
      <c r="Q3" s="82" t="s">
        <v>10</v>
      </c>
      <c r="R3" s="83" t="s">
        <v>11</v>
      </c>
      <c r="S3" s="194" t="s">
        <v>9</v>
      </c>
      <c r="T3" s="211" t="s">
        <v>12</v>
      </c>
    </row>
    <row r="4" spans="1:24" x14ac:dyDescent="0.25">
      <c r="A4" s="316" t="s">
        <v>13</v>
      </c>
      <c r="B4" s="317"/>
      <c r="C4" s="84">
        <f>(IF(AND($C$32="UG in",$Z$37="Yes"),($D$32*$B$37)+Fees!$C$37,IF(AND($C$32="UG out",$Z$37="Yes"),($E$32*$B$37)+Fees!$C$37,IF($C$32="UG in",($D$32*$B$37),($E$32*$B$37)))))</f>
        <v>0</v>
      </c>
      <c r="D4" s="84">
        <f>(IF(AND($C$32="UG in",$Z$37="Yes"),($D$32*$B$38)+Fees!$C$37,IF(AND($C$32="UG out",$Z$37="Yes"),($E$32*$B$38)+Fees!$C$37,IF($C$32="UG in",($D$32*$B$38),($E$32*$B$38)))))</f>
        <v>0</v>
      </c>
      <c r="E4" s="84">
        <f>(IF(AND($C$32="UG in",$Z$37="Yes"),($D$32*$B$39)+Fees!$C$37,IF(AND($C$32="UG out",$Z$37="Yes"),($E$32*$B$39)+Fees!$C$37,IF($C$32="UG in",($D$32*$B$39),($E$32*$B$39)))))</f>
        <v>0</v>
      </c>
      <c r="F4" s="85">
        <f>(IF(AND($C$32="UG in",$Z$37="Yes"),($D$32*$B$40)+Fees!$C$37,IF(AND($C$32="UG out",$Z$37="Yes"),($E$32*$B$40)+Fees!$C$37,IF($C$32="UG in",($D$32*$B$40),($E$32*$B$40)))))</f>
        <v>0</v>
      </c>
      <c r="G4" s="85">
        <f>(IF(AND($C$32="UG in",$Z$37="Yes"),($D$32*$B$41)+Fees!$C$37,IF(AND($C$32="UG out",$Z$37="Yes"),($E$32*$B$41)+Fees!$C$37,IF($C$32="UG in",($D$32*$B$41),($E$32*$B$41)))))</f>
        <v>0</v>
      </c>
      <c r="H4" s="85">
        <f>(IF(AND($C$32="UG in",$Z$37="Yes"),($D$32*$B$42)+Fees!$C$37,IF(AND($C$32="UG out",$Z$37="Yes"),($E$32*$B$42)+Fees!$C$37,IF($C$32="UG in",($D$32*$B$42),($E$32*$B$42)))))</f>
        <v>0</v>
      </c>
      <c r="I4" s="84">
        <f>(IF(AND($C$32="UG in",$Z$37="Yes"),($D$32*$B$43)+Fees!$C$37,IF(AND($C$32="UG out",$Z$37="Yes"),($E$32*$B$43)+Fees!$C$37,IF($C$32="UG in",($D$32*$B$43),($E$32*$B$43)))))</f>
        <v>0</v>
      </c>
      <c r="J4" s="84">
        <f>(IF(AND($C$32="UG in",$Z$37="Yes"),($D$32*$B$44)+Fees!$C$37,IF(AND($C$32="UG out",$Z$37="Yes"),($E$32*$B$44)+Fees!$C$37,IF($C$32="UG in",($D$32*$B$44),($E$32*$B$44)))))</f>
        <v>0</v>
      </c>
      <c r="K4" s="84">
        <f>(IF(AND($C$32="UG in",$Z$37="Yes"),($D$32*$B$45)+Fees!$C$37,IF(AND($C$32="UG out",$Z$37="Yes"),($E$32*$B$45)+Fees!$C$37,IF($C$32="UG in",($D$32*$B$45),($E$32*$B$45)))))</f>
        <v>0</v>
      </c>
      <c r="L4" s="85">
        <f>(IF(AND($C$32="UG in",$Z$37="Yes"),($D$32*$B$46)+Fees!$C$37,IF(AND($C$32="UG out",$Z$37="Yes"),($E$32*$B$46)+Fees!$C$37,IF($C$32="UG in",($D$32*$B$46),($E$32*$B$46)))))</f>
        <v>0</v>
      </c>
      <c r="M4" s="85">
        <f>(IF(AND($C$32="UG in",$Z$37="Yes"),($D$32*$B$47)+Fees!$C$37,IF(AND($C$32="UG out",$Z$37="Yes"),($E$32*$B$47)+Fees!$C$37,IF($C$32="UG in",($D$32*$B$47),($E$32*$B$47)))))</f>
        <v>0</v>
      </c>
      <c r="N4" s="85">
        <f>(IF(AND($C$32="UG in",$Z$37="Yes"),($D$32*$B$48)+Fees!$C$37,IF(AND($C$32="UG out",$Z$37="Yes"),($E$32*$B$48)+Fees!$C$37,IF($C$32="UG in",($D$32*$B$48),($E$32*$B$48)))))</f>
        <v>0</v>
      </c>
      <c r="O4" s="91">
        <f>(IF(AND($C$32="UG in",$Z$37="Yes"),($D$32*$B$49)+Fees!$C$37,IF(AND($C$32="UG out",$Z$37="Yes"),($E$32*$B$49)+Fees!$C$37,IF($C$32="UG in",($D$32*$B$49),($E$32*$B$49)))))</f>
        <v>0</v>
      </c>
      <c r="P4" s="91">
        <f>(IF(AND($C$32="UG in",$Z$37="Yes"),($D$32*$B$50)+Fees!$C$37,IF(AND($C$32="UG out",$Z$37="Yes"),($E$32*$B$50)+Fees!$C$37,IF($C$32="UG in",($D$32*$B$50),($E$32*$B$50)))))</f>
        <v>0</v>
      </c>
      <c r="Q4" s="91">
        <f>(IF(AND($C$32="UG in",$Z$37="Yes"),($D$32*$B$51)+Fees!$C$37,IF(AND($C$32="UG out",$Z$37="Yes"),($E$32*$B$51)+Fees!$C$37,IF($C$32="UG in",($D$32*$B$51),($E$32*$B$51)))))</f>
        <v>0</v>
      </c>
      <c r="R4" s="91">
        <f>(IF(AND($C$32="UG in",$Z$37="Yes"),($D$32*$B$52)+Fees!$C$37,IF(AND($C$32="UG out",$Z$37="Yes"),($E$32*$B$52)+Fees!$C$37,IF($C$32="UG in",($D$32*$B$52),($E$32*$B$52)))))</f>
        <v>0</v>
      </c>
      <c r="S4" s="195">
        <f>(IF(AND($C$32="UG in",$Z$37="Yes"),($D$32*$B$53)+Fees!$C$37,IF(AND($C$32="UG out",$Z$37="Yes"),($E$32*$B$53)+Fees!$C$37,IF($C$32="UG in",($D$32*$B$53),($E$32*$B$53)))))</f>
        <v>0</v>
      </c>
      <c r="T4" s="212">
        <f>SUM(C4:S4)</f>
        <v>0</v>
      </c>
      <c r="U4" s="262" t="s">
        <v>13</v>
      </c>
      <c r="V4" s="263"/>
      <c r="W4" s="263"/>
      <c r="X4" s="264"/>
    </row>
    <row r="5" spans="1:24" x14ac:dyDescent="0.25">
      <c r="A5" s="318" t="s">
        <v>14</v>
      </c>
      <c r="B5" s="319"/>
      <c r="C5" s="88">
        <f>IF($B37&gt;11, ($C$33+$C37),(($B37*$E$33)+$C37))</f>
        <v>0</v>
      </c>
      <c r="D5" s="86">
        <f>IF($B38&gt;11, ($C$33+$C38),(($B38*$E$33)+$C38))</f>
        <v>0</v>
      </c>
      <c r="E5" s="89">
        <f>IF($B39&gt;11, ($C$33+$C39),(($B39*$E$33)+$C39))</f>
        <v>0</v>
      </c>
      <c r="F5" s="85">
        <f>IF($B40&gt;11, ($C$33+$C40),(($B40*$E$33)+$C40))</f>
        <v>0</v>
      </c>
      <c r="G5" s="90">
        <f>IF($B41&gt;11, ($C$33+$C41),((B41*$E$33)+$C41))</f>
        <v>0</v>
      </c>
      <c r="H5" s="90">
        <f>IF($B42&gt;11, ($C$33+$C42),(($B42*$E$33)+$C42))</f>
        <v>0</v>
      </c>
      <c r="I5" s="86">
        <f>IF($B43&gt;11, ($C$33+$C43),(($B43*$E$33)+$C43))</f>
        <v>0</v>
      </c>
      <c r="J5" s="86">
        <f>IF($B44&gt;11, ($C$33+$C44),(($B44*$E$33)+$C44))</f>
        <v>0</v>
      </c>
      <c r="K5" s="86">
        <f>IF($B45&gt;11, ($C$33+$C45),(($B45*$E$33)+$C45))</f>
        <v>0</v>
      </c>
      <c r="L5" s="87">
        <f>IF($B46&gt;11, ($C$33+$C46),(($B46*$E$33)+$C46))</f>
        <v>0</v>
      </c>
      <c r="M5" s="87">
        <f>IF($B47&gt;11, ($C$33+$C47),(($B47*$E$33)+$C47))</f>
        <v>0</v>
      </c>
      <c r="N5" s="87">
        <f>IF($B48&gt;11, ($C$33+$C48),(($B48*$E$33)+$C48))</f>
        <v>0</v>
      </c>
      <c r="O5" s="91">
        <f>IF($B49&gt;11, ($C$33+$C49),(($B49*$E$33)+$C49))</f>
        <v>0</v>
      </c>
      <c r="P5" s="91">
        <f>IF($B50&gt;11, ($C$33+$C50),(($B50*$E$33)+$C50))</f>
        <v>0</v>
      </c>
      <c r="Q5" s="91">
        <f>IF($B51&gt;11, ($C$33+$C51),(($B51*$E$33)+$C51))</f>
        <v>0</v>
      </c>
      <c r="R5" s="91">
        <f>IF($B52&gt;11, ($C$33+$C52),(($B52*$E$33)+$C52))</f>
        <v>0</v>
      </c>
      <c r="S5" s="195">
        <f>IF($B53&gt;11, ($C$33+$C53),(($B53*$E$33)+$C53))</f>
        <v>0</v>
      </c>
      <c r="T5" s="212">
        <f>SUM(C5:S5)</f>
        <v>0</v>
      </c>
      <c r="U5" s="265" t="s">
        <v>15</v>
      </c>
      <c r="V5" s="266"/>
      <c r="W5" s="266"/>
      <c r="X5" s="267"/>
    </row>
    <row r="6" spans="1:24" x14ac:dyDescent="0.25">
      <c r="A6" s="288" t="s">
        <v>16</v>
      </c>
      <c r="B6" s="289"/>
      <c r="C6" s="144"/>
      <c r="D6" s="144"/>
      <c r="E6" s="142"/>
      <c r="F6" s="143"/>
      <c r="G6" s="143"/>
      <c r="H6" s="143"/>
      <c r="I6" s="144"/>
      <c r="J6" s="144"/>
      <c r="K6" s="144"/>
      <c r="L6" s="143"/>
      <c r="M6" s="143"/>
      <c r="N6" s="143"/>
      <c r="O6" s="91"/>
      <c r="P6" s="91"/>
      <c r="Q6" s="91"/>
      <c r="R6" s="91"/>
      <c r="S6" s="196"/>
      <c r="T6" s="212">
        <f>SUM(C6:S6)</f>
        <v>0</v>
      </c>
      <c r="U6" s="253" t="s">
        <v>16</v>
      </c>
      <c r="V6" s="254"/>
      <c r="W6" s="254"/>
      <c r="X6" s="255"/>
    </row>
    <row r="7" spans="1:24" x14ac:dyDescent="0.25">
      <c r="A7" s="288" t="s">
        <v>17</v>
      </c>
      <c r="B7" s="289"/>
      <c r="C7" s="144"/>
      <c r="D7" s="144"/>
      <c r="E7" s="142"/>
      <c r="F7" s="143"/>
      <c r="G7" s="143"/>
      <c r="H7" s="147"/>
      <c r="I7" s="144"/>
      <c r="J7" s="144"/>
      <c r="K7" s="148"/>
      <c r="L7" s="143"/>
      <c r="M7" s="143"/>
      <c r="N7" s="147"/>
      <c r="O7" s="91"/>
      <c r="P7" s="91"/>
      <c r="Q7" s="91"/>
      <c r="R7" s="91"/>
      <c r="S7" s="196"/>
      <c r="T7" s="212"/>
      <c r="U7" s="253" t="s">
        <v>17</v>
      </c>
      <c r="V7" s="254"/>
      <c r="W7" s="254"/>
      <c r="X7" s="255"/>
    </row>
    <row r="8" spans="1:24" x14ac:dyDescent="0.25">
      <c r="A8" s="288" t="s">
        <v>18</v>
      </c>
      <c r="B8" s="289"/>
      <c r="C8" s="140"/>
      <c r="D8" s="141"/>
      <c r="E8" s="197"/>
      <c r="F8" s="147"/>
      <c r="G8" s="182"/>
      <c r="H8" s="198"/>
      <c r="I8" s="185"/>
      <c r="J8" s="186"/>
      <c r="K8" s="198"/>
      <c r="L8" s="147"/>
      <c r="M8" s="182"/>
      <c r="N8" s="198"/>
      <c r="O8" s="180"/>
      <c r="P8" s="180"/>
      <c r="Q8" s="198"/>
      <c r="R8" s="180"/>
      <c r="S8" s="199"/>
      <c r="T8" s="212">
        <f>SUM(C8:S8)</f>
        <v>0</v>
      </c>
      <c r="U8" s="253" t="s">
        <v>18</v>
      </c>
      <c r="V8" s="254"/>
      <c r="W8" s="254"/>
      <c r="X8" s="255"/>
    </row>
    <row r="9" spans="1:24" x14ac:dyDescent="0.25">
      <c r="A9" s="320" t="s">
        <v>19</v>
      </c>
      <c r="B9" s="321"/>
      <c r="C9" s="336"/>
      <c r="D9" s="337"/>
      <c r="E9" s="197"/>
      <c r="F9" s="309"/>
      <c r="G9" s="309"/>
      <c r="H9" s="198"/>
      <c r="I9" s="309"/>
      <c r="J9" s="309"/>
      <c r="K9" s="200"/>
      <c r="L9" s="309"/>
      <c r="M9" s="309"/>
      <c r="N9" s="198"/>
      <c r="O9" s="309"/>
      <c r="P9" s="309"/>
      <c r="Q9" s="198"/>
      <c r="R9" s="309"/>
      <c r="S9" s="347"/>
      <c r="T9" s="213"/>
      <c r="U9" s="277"/>
      <c r="V9" s="277"/>
      <c r="W9" s="277"/>
      <c r="X9" s="278"/>
    </row>
    <row r="10" spans="1:24" ht="16.5" customHeight="1" x14ac:dyDescent="0.25">
      <c r="A10" s="322"/>
      <c r="B10" s="323"/>
      <c r="C10" s="174">
        <f>IF($C$9="On Campus", ('Spending Plan - ON Campus'!$B$33*4.5),(IF($C$9="Off Campus",('Spending Plan - OFF Campus'!$B$40*4.5),0)))</f>
        <v>0</v>
      </c>
      <c r="D10" s="179">
        <f>IF($C$9="On Campus", ('Spending Plan - ON Campus'!$B$33*4.5),(IF($C$9="Off Campus",('Spending Plan - OFF Campus'!$B$40*4.5),0)))</f>
        <v>0</v>
      </c>
      <c r="E10" s="197"/>
      <c r="F10" s="183">
        <f>IF($F$9="On Campus", ('Spending Plan - ON Campus'!$B$33*4.5),(IF($F$9="Off Campus",('Spending Plan - OFF Campus'!$B$40*4.5),0)))</f>
        <v>0</v>
      </c>
      <c r="G10" s="184">
        <f>IF($F$9="On Campus", ('Spending Plan - ON Campus'!$B$33*4.5),(IF($F$9="Off Campus",('Spending Plan - OFF Campus'!$B$40*4.5),0)))</f>
        <v>0</v>
      </c>
      <c r="H10" s="198"/>
      <c r="I10" s="187">
        <f>IF($I$9="On Campus", ('Spending Plan - ON Campus'!$B$33*4.5),(IF($I$9="Off Campus",('Spending Plan - OFF Campus'!$B$40*4.5),0)))</f>
        <v>0</v>
      </c>
      <c r="J10" s="188">
        <f>IF($I$9="On Campus", ('Spending Plan - ON Campus'!$B$33*4.5),(IF($I$9="Off Campus",('Spending Plan - OFF Campus'!$B$40*4.5),0)))</f>
        <v>0</v>
      </c>
      <c r="K10" s="198"/>
      <c r="L10" s="183">
        <f>IF($L$9="On Campus", ('Spending Plan - ON Campus'!$B$33*4.5),(IF($L$9="Off Campus",('Spending Plan - OFF Campus'!$B$40*4.5),0)))</f>
        <v>0</v>
      </c>
      <c r="M10" s="184">
        <f>IF($L$9="On Campus", ('Spending Plan - ON Campus'!$B$33*4.5),(IF($L$9="Off Campus",('Spending Plan - OFF Campus'!$B$40*4.5),0)))</f>
        <v>0</v>
      </c>
      <c r="N10" s="198"/>
      <c r="O10" s="181">
        <f>IF($O$9="On Campus", ('Spending Plan - ON Campus'!$B$33*4.5),(IF($O$9="Off Campus",('Spending Plan - OFF Campus'!$B$40*4.5),0)))</f>
        <v>0</v>
      </c>
      <c r="P10" s="181">
        <f>IF($O$9="On Campus", ('Spending Plan - ON Campus'!$B$33*4.5),(IF($O$9="Off Campus",('Spending Plan - OFF Campus'!$B$40*4.5),0)))</f>
        <v>0</v>
      </c>
      <c r="Q10" s="198"/>
      <c r="R10" s="181">
        <f>IF($R$9="On Campus", ('Spending Plan - ON Campus'!$B$33*4.5),(IF($R$9="Off Campus",('Spending Plan - OFF Campus'!$B$40*4.5),0)))</f>
        <v>0</v>
      </c>
      <c r="S10" s="201">
        <f>IF($R$9="On Campus", ('Spending Plan - ON Campus'!$B$33*4.5),(IF($R$9="Off Campus",('Spending Plan - OFF Campus'!$B$40*4.5),0)))</f>
        <v>0</v>
      </c>
      <c r="T10" s="214">
        <f>SUM(C10:S10)</f>
        <v>0</v>
      </c>
      <c r="U10" s="253" t="s">
        <v>20</v>
      </c>
      <c r="V10" s="254"/>
      <c r="W10" s="254"/>
      <c r="X10" s="255"/>
    </row>
    <row r="11" spans="1:24" x14ac:dyDescent="0.25">
      <c r="A11" s="312" t="s">
        <v>21</v>
      </c>
      <c r="B11" s="313"/>
      <c r="C11" s="93">
        <f t="shared" ref="C11:T11" si="0">SUM(C4:C10)</f>
        <v>0</v>
      </c>
      <c r="D11" s="93">
        <f t="shared" si="0"/>
        <v>0</v>
      </c>
      <c r="E11" s="93">
        <f t="shared" si="0"/>
        <v>0</v>
      </c>
      <c r="F11" s="94">
        <f t="shared" si="0"/>
        <v>0</v>
      </c>
      <c r="G11" s="94">
        <f t="shared" si="0"/>
        <v>0</v>
      </c>
      <c r="H11" s="94">
        <f t="shared" si="0"/>
        <v>0</v>
      </c>
      <c r="I11" s="93">
        <f>SUM(I4:I10)</f>
        <v>0</v>
      </c>
      <c r="J11" s="93">
        <f t="shared" si="0"/>
        <v>0</v>
      </c>
      <c r="K11" s="93">
        <f t="shared" si="0"/>
        <v>0</v>
      </c>
      <c r="L11" s="94">
        <f t="shared" si="0"/>
        <v>0</v>
      </c>
      <c r="M11" s="94">
        <f t="shared" si="0"/>
        <v>0</v>
      </c>
      <c r="N11" s="94">
        <f t="shared" si="0"/>
        <v>0</v>
      </c>
      <c r="O11" s="95">
        <f t="shared" si="0"/>
        <v>0</v>
      </c>
      <c r="P11" s="95">
        <f t="shared" si="0"/>
        <v>0</v>
      </c>
      <c r="Q11" s="95">
        <f t="shared" si="0"/>
        <v>0</v>
      </c>
      <c r="R11" s="96">
        <f t="shared" si="0"/>
        <v>0</v>
      </c>
      <c r="S11" s="202">
        <f t="shared" si="0"/>
        <v>0</v>
      </c>
      <c r="T11" s="215">
        <f t="shared" si="0"/>
        <v>0</v>
      </c>
      <c r="U11" s="250" t="s">
        <v>22</v>
      </c>
      <c r="V11" s="251"/>
      <c r="W11" s="251"/>
      <c r="X11" s="252"/>
    </row>
    <row r="12" spans="1:24" x14ac:dyDescent="0.25">
      <c r="A12" s="314" t="s">
        <v>23</v>
      </c>
      <c r="B12" s="315"/>
      <c r="C12" s="144"/>
      <c r="D12" s="149"/>
      <c r="E12" s="149"/>
      <c r="F12" s="143"/>
      <c r="G12" s="150"/>
      <c r="H12" s="150"/>
      <c r="I12" s="144"/>
      <c r="J12" s="151"/>
      <c r="K12" s="151"/>
      <c r="L12" s="143"/>
      <c r="M12" s="150"/>
      <c r="N12" s="150"/>
      <c r="O12" s="171"/>
      <c r="P12" s="171"/>
      <c r="Q12" s="171"/>
      <c r="R12" s="171"/>
      <c r="S12" s="196"/>
      <c r="T12" s="212">
        <f>SUM(C12:S12)</f>
        <v>0</v>
      </c>
      <c r="U12" s="253" t="s">
        <v>23</v>
      </c>
      <c r="V12" s="254"/>
      <c r="W12" s="254"/>
      <c r="X12" s="255"/>
    </row>
    <row r="13" spans="1:24" x14ac:dyDescent="0.25">
      <c r="A13" s="293" t="s">
        <v>24</v>
      </c>
      <c r="B13" s="294"/>
      <c r="C13" s="84">
        <f>E29/2</f>
        <v>0</v>
      </c>
      <c r="D13" s="88">
        <f>E29/2</f>
        <v>0</v>
      </c>
      <c r="E13" s="197"/>
      <c r="F13" s="92">
        <f>H29/2</f>
        <v>0</v>
      </c>
      <c r="G13" s="97">
        <f>H29/2</f>
        <v>0</v>
      </c>
      <c r="H13" s="197"/>
      <c r="I13" s="84">
        <f>K29/2</f>
        <v>0</v>
      </c>
      <c r="J13" s="98">
        <f>K29/2</f>
        <v>0</v>
      </c>
      <c r="K13" s="197"/>
      <c r="L13" s="92">
        <f>N29/2</f>
        <v>0</v>
      </c>
      <c r="M13" s="97">
        <f>N29/2</f>
        <v>0</v>
      </c>
      <c r="N13" s="197"/>
      <c r="O13" s="91">
        <f>Q29/2</f>
        <v>0</v>
      </c>
      <c r="P13" s="91">
        <f>Q29/2</f>
        <v>0</v>
      </c>
      <c r="Q13" s="197"/>
      <c r="R13" s="91">
        <f>T29/2</f>
        <v>0</v>
      </c>
      <c r="S13" s="203">
        <f>T29/2</f>
        <v>0</v>
      </c>
      <c r="T13" s="212">
        <f>SUM(C13:S13)</f>
        <v>0</v>
      </c>
      <c r="U13" s="253" t="s">
        <v>24</v>
      </c>
      <c r="V13" s="254"/>
      <c r="W13" s="254"/>
      <c r="X13" s="255"/>
    </row>
    <row r="14" spans="1:24" x14ac:dyDescent="0.25">
      <c r="A14" s="288" t="s">
        <v>25</v>
      </c>
      <c r="B14" s="289"/>
      <c r="C14" s="84">
        <f>B25*4.5</f>
        <v>0</v>
      </c>
      <c r="D14" s="88">
        <f>B25*4.5</f>
        <v>0</v>
      </c>
      <c r="E14" s="197"/>
      <c r="F14" s="92">
        <f>B25*4.5</f>
        <v>0</v>
      </c>
      <c r="G14" s="92">
        <f>B25*4.5</f>
        <v>0</v>
      </c>
      <c r="H14" s="197"/>
      <c r="I14" s="84">
        <f>B25*4.5</f>
        <v>0</v>
      </c>
      <c r="J14" s="98">
        <f>B25*4.5</f>
        <v>0</v>
      </c>
      <c r="K14" s="197"/>
      <c r="L14" s="92">
        <f>B25*4.5</f>
        <v>0</v>
      </c>
      <c r="M14" s="97">
        <f>B25*4.5</f>
        <v>0</v>
      </c>
      <c r="N14" s="197"/>
      <c r="O14" s="91">
        <f>B25*4.5</f>
        <v>0</v>
      </c>
      <c r="P14" s="91">
        <f>B25*4.5</f>
        <v>0</v>
      </c>
      <c r="Q14" s="197"/>
      <c r="R14" s="91">
        <f>B25*4.5</f>
        <v>0</v>
      </c>
      <c r="S14" s="203">
        <f>B25*4.5</f>
        <v>0</v>
      </c>
      <c r="T14" s="212">
        <f>SUM(C14:S14)</f>
        <v>0</v>
      </c>
      <c r="U14" s="253" t="s">
        <v>25</v>
      </c>
      <c r="V14" s="254"/>
      <c r="W14" s="254"/>
      <c r="X14" s="255"/>
    </row>
    <row r="15" spans="1:24" x14ac:dyDescent="0.25">
      <c r="A15" s="288" t="s">
        <v>26</v>
      </c>
      <c r="B15" s="289"/>
      <c r="C15" s="144"/>
      <c r="D15" s="142"/>
      <c r="E15" s="142"/>
      <c r="F15" s="143"/>
      <c r="G15" s="150"/>
      <c r="H15" s="150"/>
      <c r="I15" s="144"/>
      <c r="J15" s="151"/>
      <c r="K15" s="151"/>
      <c r="L15" s="143"/>
      <c r="M15" s="150"/>
      <c r="N15" s="150"/>
      <c r="O15" s="145"/>
      <c r="P15" s="152"/>
      <c r="Q15" s="152"/>
      <c r="R15" s="146"/>
      <c r="S15" s="196"/>
      <c r="T15" s="212">
        <f>SUM(C15:S15)</f>
        <v>0</v>
      </c>
      <c r="U15" s="253" t="s">
        <v>26</v>
      </c>
      <c r="V15" s="254"/>
      <c r="W15" s="254"/>
      <c r="X15" s="255"/>
    </row>
    <row r="16" spans="1:24" x14ac:dyDescent="0.25">
      <c r="A16" s="297" t="s">
        <v>27</v>
      </c>
      <c r="B16" s="298"/>
      <c r="C16" s="99">
        <f t="shared" ref="C16:S16" si="1">SUM(C12:C15)</f>
        <v>0</v>
      </c>
      <c r="D16" s="99">
        <f t="shared" si="1"/>
        <v>0</v>
      </c>
      <c r="E16" s="99">
        <f t="shared" si="1"/>
        <v>0</v>
      </c>
      <c r="F16" s="100">
        <f t="shared" si="1"/>
        <v>0</v>
      </c>
      <c r="G16" s="100">
        <f t="shared" si="1"/>
        <v>0</v>
      </c>
      <c r="H16" s="100">
        <f t="shared" si="1"/>
        <v>0</v>
      </c>
      <c r="I16" s="99">
        <f t="shared" si="1"/>
        <v>0</v>
      </c>
      <c r="J16" s="99">
        <f t="shared" si="1"/>
        <v>0</v>
      </c>
      <c r="K16" s="99">
        <f t="shared" si="1"/>
        <v>0</v>
      </c>
      <c r="L16" s="100">
        <f t="shared" si="1"/>
        <v>0</v>
      </c>
      <c r="M16" s="100">
        <f t="shared" si="1"/>
        <v>0</v>
      </c>
      <c r="N16" s="100">
        <f t="shared" si="1"/>
        <v>0</v>
      </c>
      <c r="O16" s="101">
        <f t="shared" si="1"/>
        <v>0</v>
      </c>
      <c r="P16" s="101">
        <f t="shared" si="1"/>
        <v>0</v>
      </c>
      <c r="Q16" s="101">
        <f t="shared" si="1"/>
        <v>0</v>
      </c>
      <c r="R16" s="102">
        <f t="shared" si="1"/>
        <v>0</v>
      </c>
      <c r="S16" s="204">
        <f t="shared" si="1"/>
        <v>0</v>
      </c>
      <c r="T16" s="216">
        <f>SUM(T12:T15)</f>
        <v>0</v>
      </c>
      <c r="U16" s="250" t="s">
        <v>28</v>
      </c>
      <c r="V16" s="251"/>
      <c r="W16" s="251"/>
      <c r="X16" s="252"/>
    </row>
    <row r="17" spans="1:29" x14ac:dyDescent="0.25">
      <c r="A17" s="299" t="s">
        <v>29</v>
      </c>
      <c r="B17" s="300"/>
      <c r="C17" s="103">
        <f>IF((C11-C16)&gt;0, C11-C16, 0)</f>
        <v>0</v>
      </c>
      <c r="D17" s="103">
        <f>IF((D11-D16)&gt;0, D11-D16, 0)</f>
        <v>0</v>
      </c>
      <c r="E17" s="103">
        <f>IF((E11-E16)&gt;0, E11-E16, 0)</f>
        <v>0</v>
      </c>
      <c r="F17" s="104">
        <f t="shared" ref="F17:S17" si="2">IF((F11-F16)&gt;0,F11-F16,0)</f>
        <v>0</v>
      </c>
      <c r="G17" s="104">
        <f t="shared" si="2"/>
        <v>0</v>
      </c>
      <c r="H17" s="104">
        <f t="shared" si="2"/>
        <v>0</v>
      </c>
      <c r="I17" s="103">
        <f t="shared" si="2"/>
        <v>0</v>
      </c>
      <c r="J17" s="103">
        <f t="shared" si="2"/>
        <v>0</v>
      </c>
      <c r="K17" s="103">
        <f t="shared" si="2"/>
        <v>0</v>
      </c>
      <c r="L17" s="104">
        <f t="shared" si="2"/>
        <v>0</v>
      </c>
      <c r="M17" s="104">
        <f t="shared" si="2"/>
        <v>0</v>
      </c>
      <c r="N17" s="104">
        <f t="shared" si="2"/>
        <v>0</v>
      </c>
      <c r="O17" s="105">
        <f t="shared" si="2"/>
        <v>0</v>
      </c>
      <c r="P17" s="105">
        <f t="shared" si="2"/>
        <v>0</v>
      </c>
      <c r="Q17" s="105">
        <f t="shared" si="2"/>
        <v>0</v>
      </c>
      <c r="R17" s="106">
        <f t="shared" si="2"/>
        <v>0</v>
      </c>
      <c r="S17" s="205">
        <f t="shared" si="2"/>
        <v>0</v>
      </c>
      <c r="T17" s="217">
        <f>SUM(C17:S17)</f>
        <v>0</v>
      </c>
      <c r="U17" s="247" t="s">
        <v>30</v>
      </c>
      <c r="V17" s="248"/>
      <c r="W17" s="248"/>
      <c r="X17" s="249"/>
    </row>
    <row r="18" spans="1:29" x14ac:dyDescent="0.25">
      <c r="A18" s="206" t="s">
        <v>31</v>
      </c>
      <c r="B18" s="207"/>
      <c r="C18" s="208" t="str">
        <f>IF(C11&lt;C16,C16-C11,"0")</f>
        <v>0</v>
      </c>
      <c r="D18" s="208" t="str">
        <f t="shared" ref="D18:S18" si="3">IF(D11&lt;D16,D16-D11,"0")</f>
        <v>0</v>
      </c>
      <c r="E18" s="208" t="str">
        <f t="shared" si="3"/>
        <v>0</v>
      </c>
      <c r="F18" s="209" t="str">
        <f t="shared" si="3"/>
        <v>0</v>
      </c>
      <c r="G18" s="209" t="str">
        <f t="shared" si="3"/>
        <v>0</v>
      </c>
      <c r="H18" s="209" t="str">
        <f t="shared" si="3"/>
        <v>0</v>
      </c>
      <c r="I18" s="208" t="str">
        <f t="shared" si="3"/>
        <v>0</v>
      </c>
      <c r="J18" s="208" t="str">
        <f t="shared" si="3"/>
        <v>0</v>
      </c>
      <c r="K18" s="208" t="str">
        <f t="shared" si="3"/>
        <v>0</v>
      </c>
      <c r="L18" s="209" t="str">
        <f t="shared" si="3"/>
        <v>0</v>
      </c>
      <c r="M18" s="209" t="str">
        <f t="shared" si="3"/>
        <v>0</v>
      </c>
      <c r="N18" s="209" t="str">
        <f t="shared" si="3"/>
        <v>0</v>
      </c>
      <c r="O18" s="210" t="str">
        <f t="shared" si="3"/>
        <v>0</v>
      </c>
      <c r="P18" s="210" t="str">
        <f t="shared" si="3"/>
        <v>0</v>
      </c>
      <c r="Q18" s="210" t="str">
        <f t="shared" si="3"/>
        <v>0</v>
      </c>
      <c r="R18" s="210" t="str">
        <f t="shared" si="3"/>
        <v>0</v>
      </c>
      <c r="S18" s="210" t="str">
        <f t="shared" si="3"/>
        <v>0</v>
      </c>
      <c r="T18" s="129"/>
      <c r="U18" s="21"/>
    </row>
    <row r="19" spans="1:29" x14ac:dyDescent="0.25">
      <c r="A19" s="107"/>
      <c r="B19" s="108"/>
      <c r="C19" s="109"/>
      <c r="D19" s="109"/>
      <c r="E19" s="109"/>
      <c r="F19" s="109"/>
      <c r="G19" s="109"/>
      <c r="H19" s="109"/>
      <c r="I19" s="109"/>
      <c r="J19" s="109"/>
      <c r="K19" s="109"/>
      <c r="L19" s="110"/>
      <c r="M19" s="110"/>
      <c r="N19" s="111"/>
      <c r="O19" s="111"/>
      <c r="P19" s="111"/>
      <c r="Q19" s="111"/>
      <c r="R19" s="111"/>
      <c r="S19" s="111"/>
      <c r="T19" s="111"/>
    </row>
    <row r="20" spans="1:29" ht="15" customHeight="1" x14ac:dyDescent="0.25">
      <c r="A20" s="295" t="s">
        <v>32</v>
      </c>
      <c r="B20" s="296"/>
      <c r="C20" s="112" t="s">
        <v>10</v>
      </c>
      <c r="D20" s="113"/>
      <c r="E20" s="114"/>
      <c r="F20" s="115" t="s">
        <v>10</v>
      </c>
      <c r="G20" s="113">
        <v>1</v>
      </c>
      <c r="H20" s="114"/>
      <c r="I20" s="116" t="s">
        <v>10</v>
      </c>
      <c r="J20" s="113">
        <v>2</v>
      </c>
      <c r="K20" s="117"/>
      <c r="L20" s="116" t="s">
        <v>10</v>
      </c>
      <c r="M20" s="113">
        <v>3</v>
      </c>
      <c r="N20" s="117"/>
      <c r="O20" s="116" t="s">
        <v>10</v>
      </c>
      <c r="P20" s="113">
        <v>4</v>
      </c>
      <c r="Q20" s="117"/>
      <c r="R20" s="116" t="s">
        <v>10</v>
      </c>
      <c r="S20" s="113">
        <v>5</v>
      </c>
      <c r="T20" s="117"/>
      <c r="V20" s="268" t="s">
        <v>33</v>
      </c>
      <c r="W20" s="269"/>
      <c r="X20" s="269"/>
      <c r="Y20" s="269"/>
      <c r="Z20" s="270"/>
    </row>
    <row r="21" spans="1:29" ht="15" customHeight="1" x14ac:dyDescent="0.25">
      <c r="A21" s="290" t="s">
        <v>34</v>
      </c>
      <c r="B21" s="292"/>
      <c r="C21" s="291" t="s">
        <v>35</v>
      </c>
      <c r="D21" s="291"/>
      <c r="E21" s="292"/>
      <c r="F21" s="290" t="s">
        <v>35</v>
      </c>
      <c r="G21" s="291"/>
      <c r="H21" s="292"/>
      <c r="I21" s="279" t="s">
        <v>35</v>
      </c>
      <c r="J21" s="280"/>
      <c r="K21" s="281"/>
      <c r="L21" s="279" t="s">
        <v>35</v>
      </c>
      <c r="M21" s="280"/>
      <c r="N21" s="281"/>
      <c r="O21" s="279" t="s">
        <v>35</v>
      </c>
      <c r="P21" s="280"/>
      <c r="Q21" s="281"/>
      <c r="R21" s="279" t="s">
        <v>35</v>
      </c>
      <c r="S21" s="280"/>
      <c r="T21" s="281"/>
      <c r="V21" s="271"/>
      <c r="W21" s="272"/>
      <c r="X21" s="272"/>
      <c r="Y21" s="272"/>
      <c r="Z21" s="273"/>
    </row>
    <row r="22" spans="1:29" ht="15" customHeight="1" x14ac:dyDescent="0.25">
      <c r="A22" s="118" t="s">
        <v>36</v>
      </c>
      <c r="B22" s="153"/>
      <c r="C22" s="324" t="s">
        <v>37</v>
      </c>
      <c r="D22" s="325"/>
      <c r="E22" s="153"/>
      <c r="F22" s="282" t="s">
        <v>37</v>
      </c>
      <c r="G22" s="283"/>
      <c r="H22" s="153"/>
      <c r="I22" s="282" t="s">
        <v>37</v>
      </c>
      <c r="J22" s="283"/>
      <c r="K22" s="153"/>
      <c r="L22" s="282" t="s">
        <v>37</v>
      </c>
      <c r="M22" s="283"/>
      <c r="N22" s="153"/>
      <c r="O22" s="282" t="s">
        <v>37</v>
      </c>
      <c r="P22" s="283"/>
      <c r="Q22" s="153"/>
      <c r="R22" s="282" t="s">
        <v>37</v>
      </c>
      <c r="S22" s="283"/>
      <c r="T22" s="153"/>
      <c r="V22" s="271"/>
      <c r="W22" s="272"/>
      <c r="X22" s="272"/>
      <c r="Y22" s="272"/>
      <c r="Z22" s="273"/>
    </row>
    <row r="23" spans="1:29" ht="15" customHeight="1" x14ac:dyDescent="0.25">
      <c r="A23" s="119" t="s">
        <v>38</v>
      </c>
      <c r="B23" s="169"/>
      <c r="C23" s="307" t="s">
        <v>38</v>
      </c>
      <c r="D23" s="308"/>
      <c r="E23" s="169"/>
      <c r="F23" s="238" t="s">
        <v>38</v>
      </c>
      <c r="G23" s="239"/>
      <c r="H23" s="169"/>
      <c r="I23" s="238" t="s">
        <v>38</v>
      </c>
      <c r="J23" s="239"/>
      <c r="K23" s="169"/>
      <c r="L23" s="238" t="s">
        <v>38</v>
      </c>
      <c r="M23" s="239"/>
      <c r="N23" s="169"/>
      <c r="O23" s="238" t="s">
        <v>38</v>
      </c>
      <c r="P23" s="239"/>
      <c r="Q23" s="169"/>
      <c r="R23" s="238" t="s">
        <v>38</v>
      </c>
      <c r="S23" s="239"/>
      <c r="T23" s="169"/>
      <c r="V23" s="271"/>
      <c r="W23" s="272"/>
      <c r="X23" s="272"/>
      <c r="Y23" s="272"/>
      <c r="Z23" s="273"/>
    </row>
    <row r="24" spans="1:29" ht="15" customHeight="1" x14ac:dyDescent="0.25">
      <c r="A24" s="120" t="s">
        <v>39</v>
      </c>
      <c r="B24" s="154">
        <v>0.1</v>
      </c>
      <c r="C24" s="307" t="s">
        <v>40</v>
      </c>
      <c r="D24" s="308"/>
      <c r="E24" s="169"/>
      <c r="F24" s="238" t="s">
        <v>40</v>
      </c>
      <c r="G24" s="239"/>
      <c r="H24" s="169"/>
      <c r="I24" s="238" t="s">
        <v>40</v>
      </c>
      <c r="J24" s="239"/>
      <c r="K24" s="169"/>
      <c r="L24" s="238" t="s">
        <v>40</v>
      </c>
      <c r="M24" s="239"/>
      <c r="N24" s="169"/>
      <c r="O24" s="238" t="s">
        <v>40</v>
      </c>
      <c r="P24" s="239"/>
      <c r="Q24" s="169"/>
      <c r="R24" s="238" t="s">
        <v>40</v>
      </c>
      <c r="S24" s="239"/>
      <c r="T24" s="169"/>
      <c r="V24" s="271"/>
      <c r="W24" s="272"/>
      <c r="X24" s="272"/>
      <c r="Y24" s="272"/>
      <c r="Z24" s="273"/>
    </row>
    <row r="25" spans="1:29" ht="15" customHeight="1" x14ac:dyDescent="0.25">
      <c r="A25" s="121" t="s">
        <v>41</v>
      </c>
      <c r="B25" s="122">
        <f>(B22*B23*4)*(1-B24)</f>
        <v>0</v>
      </c>
      <c r="C25" s="238" t="s">
        <v>42</v>
      </c>
      <c r="D25" s="239"/>
      <c r="E25" s="221">
        <f>IF($C$9="On Campus", ('Spending Plan - ON Campus'!$B$33),(IF($C$9="Off Campus",('Spending Plan - OFF Campus'!$B$40),0)))</f>
        <v>0</v>
      </c>
      <c r="F25" s="238" t="s">
        <v>42</v>
      </c>
      <c r="G25" s="239"/>
      <c r="H25" s="221">
        <f>IF($F$9="On Campus", ('Spending Plan - ON Campus'!$B$33),(IF($F$9="Off Campus",('Spending Plan - OFF Campus'!$B$40),0)))</f>
        <v>0</v>
      </c>
      <c r="I25" s="238" t="s">
        <v>42</v>
      </c>
      <c r="J25" s="239"/>
      <c r="K25" s="221">
        <f>IF($I$9="On Campus", ('Spending Plan - ON Campus'!$B$33),(IF($I$9="Off Campus",('Spending Plan - OFF Campus'!$B$40),0)))</f>
        <v>0</v>
      </c>
      <c r="L25" s="238" t="s">
        <v>42</v>
      </c>
      <c r="M25" s="239"/>
      <c r="N25" s="221">
        <f>IF($L$9="On Campus", ('Spending Plan - ON Campus'!$B$33),(IF($F$9="Off Campus",('Spending Plan - OFF Campus'!$L$40),0)))</f>
        <v>0</v>
      </c>
      <c r="O25" s="238" t="s">
        <v>42</v>
      </c>
      <c r="P25" s="239"/>
      <c r="Q25" s="221">
        <f>IF($O$9="On Campus", ('Spending Plan - ON Campus'!$B$33),(IF($O$9="Off Campus",('Spending Plan - OFF Campus'!$L$40),0)))</f>
        <v>0</v>
      </c>
      <c r="R25" s="238" t="s">
        <v>42</v>
      </c>
      <c r="S25" s="239"/>
      <c r="T25" s="221">
        <f>IF($R$9="On Campus", ('Spending Plan - ON Campus'!$B$33),(IF($R$9="Off Campus",('Spending Plan - OFF Campus'!$L$40),0)))</f>
        <v>0</v>
      </c>
      <c r="V25" s="271"/>
      <c r="W25" s="272"/>
      <c r="X25" s="272"/>
      <c r="Y25" s="272"/>
      <c r="Z25" s="273"/>
    </row>
    <row r="26" spans="1:29" ht="15" customHeight="1" x14ac:dyDescent="0.25">
      <c r="A26" s="284"/>
      <c r="B26" s="285"/>
      <c r="C26" s="286" t="s">
        <v>39</v>
      </c>
      <c r="D26" s="287"/>
      <c r="E26" s="165">
        <v>0.1</v>
      </c>
      <c r="F26" s="245" t="s">
        <v>39</v>
      </c>
      <c r="G26" s="246"/>
      <c r="H26" s="155">
        <v>0.1</v>
      </c>
      <c r="I26" s="245" t="s">
        <v>39</v>
      </c>
      <c r="J26" s="246"/>
      <c r="K26" s="154">
        <v>0.1</v>
      </c>
      <c r="L26" s="245" t="s">
        <v>39</v>
      </c>
      <c r="M26" s="246"/>
      <c r="N26" s="154">
        <v>0.1</v>
      </c>
      <c r="O26" s="245" t="s">
        <v>39</v>
      </c>
      <c r="P26" s="246"/>
      <c r="Q26" s="154">
        <v>0.1</v>
      </c>
      <c r="R26" s="245" t="s">
        <v>39</v>
      </c>
      <c r="S26" s="246"/>
      <c r="T26" s="154">
        <v>0.1</v>
      </c>
      <c r="V26" s="271"/>
      <c r="W26" s="272"/>
      <c r="X26" s="272"/>
      <c r="Y26" s="272"/>
      <c r="Z26" s="273"/>
    </row>
    <row r="27" spans="1:29" ht="15.75" customHeight="1" x14ac:dyDescent="0.25">
      <c r="A27" s="107"/>
      <c r="B27" s="123"/>
      <c r="C27" s="305" t="s">
        <v>43</v>
      </c>
      <c r="D27" s="306"/>
      <c r="E27" s="124">
        <f>($E$22*$E$23*4*$E$24)*(1-$E$26)-($E$25*3)</f>
        <v>0</v>
      </c>
      <c r="F27" s="258" t="s">
        <v>43</v>
      </c>
      <c r="G27" s="259"/>
      <c r="H27" s="124">
        <f>(H22*H23*4*H24)*(1-H26)-(H25*3)</f>
        <v>0</v>
      </c>
      <c r="I27" s="258" t="s">
        <v>43</v>
      </c>
      <c r="J27" s="259"/>
      <c r="K27" s="125">
        <f>(K22*K23*4*K24)*(1-K26)-(K25*3)</f>
        <v>0</v>
      </c>
      <c r="L27" s="258" t="s">
        <v>43</v>
      </c>
      <c r="M27" s="259"/>
      <c r="N27" s="125">
        <f>(N22*N23*4*N24)*(1-N26)-(N25*3)</f>
        <v>0</v>
      </c>
      <c r="O27" s="258" t="s">
        <v>43</v>
      </c>
      <c r="P27" s="259"/>
      <c r="Q27" s="125">
        <f>(Q22*Q23*4*Q24)*(1-Q26)-(Q25*3)</f>
        <v>0</v>
      </c>
      <c r="R27" s="258" t="s">
        <v>43</v>
      </c>
      <c r="S27" s="259"/>
      <c r="T27" s="125">
        <f>(T22*T23*4*T24)*(1-T26)-(T25*3)</f>
        <v>0</v>
      </c>
      <c r="V27" s="271"/>
      <c r="W27" s="272"/>
      <c r="X27" s="272"/>
      <c r="Y27" s="272"/>
      <c r="Z27" s="273"/>
    </row>
    <row r="28" spans="1:29" ht="15" customHeight="1" x14ac:dyDescent="0.25">
      <c r="A28" s="107"/>
      <c r="B28" s="126"/>
      <c r="C28" s="303" t="s">
        <v>44</v>
      </c>
      <c r="D28" s="304"/>
      <c r="E28" s="156">
        <v>1</v>
      </c>
      <c r="F28" s="260" t="s">
        <v>44</v>
      </c>
      <c r="G28" s="261"/>
      <c r="H28" s="156">
        <v>1</v>
      </c>
      <c r="I28" s="260" t="s">
        <v>44</v>
      </c>
      <c r="J28" s="261"/>
      <c r="K28" s="154">
        <v>1</v>
      </c>
      <c r="L28" s="260" t="s">
        <v>44</v>
      </c>
      <c r="M28" s="261"/>
      <c r="N28" s="154">
        <v>1</v>
      </c>
      <c r="O28" s="260" t="s">
        <v>44</v>
      </c>
      <c r="P28" s="261"/>
      <c r="Q28" s="154">
        <v>1</v>
      </c>
      <c r="R28" s="260" t="s">
        <v>44</v>
      </c>
      <c r="S28" s="261"/>
      <c r="T28" s="154">
        <v>1</v>
      </c>
      <c r="V28" s="271"/>
      <c r="W28" s="272"/>
      <c r="X28" s="272"/>
      <c r="Y28" s="272"/>
      <c r="Z28" s="273"/>
      <c r="AC28" s="1"/>
    </row>
    <row r="29" spans="1:29" ht="15" customHeight="1" x14ac:dyDescent="0.25">
      <c r="A29" s="107"/>
      <c r="B29" s="127"/>
      <c r="C29" s="301" t="s">
        <v>45</v>
      </c>
      <c r="D29" s="302"/>
      <c r="E29" s="122">
        <f>E27*E28</f>
        <v>0</v>
      </c>
      <c r="F29" s="256" t="s">
        <v>45</v>
      </c>
      <c r="G29" s="257"/>
      <c r="H29" s="122">
        <f>H27*H28</f>
        <v>0</v>
      </c>
      <c r="I29" s="256" t="s">
        <v>45</v>
      </c>
      <c r="J29" s="257"/>
      <c r="K29" s="122">
        <f>K27*K28</f>
        <v>0</v>
      </c>
      <c r="L29" s="256" t="s">
        <v>45</v>
      </c>
      <c r="M29" s="257"/>
      <c r="N29" s="122">
        <f>N27*N28</f>
        <v>0</v>
      </c>
      <c r="O29" s="256" t="s">
        <v>45</v>
      </c>
      <c r="P29" s="257"/>
      <c r="Q29" s="122">
        <f>Q27*Q28</f>
        <v>0</v>
      </c>
      <c r="R29" s="256" t="s">
        <v>45</v>
      </c>
      <c r="S29" s="257"/>
      <c r="T29" s="122">
        <f>T27*T28</f>
        <v>0</v>
      </c>
      <c r="V29" s="274"/>
      <c r="W29" s="275"/>
      <c r="X29" s="275"/>
      <c r="Y29" s="275"/>
      <c r="Z29" s="276"/>
      <c r="AC29" s="1"/>
    </row>
    <row r="30" spans="1:29" ht="15" customHeight="1" x14ac:dyDescent="0.25">
      <c r="B30" s="25"/>
      <c r="D30" s="26"/>
      <c r="E30" s="26"/>
      <c r="W30" s="189"/>
      <c r="X30" s="189"/>
      <c r="Y30" s="189"/>
      <c r="AB30" s="1"/>
      <c r="AC30" s="1"/>
    </row>
    <row r="31" spans="1:29" ht="15" customHeight="1" x14ac:dyDescent="0.3">
      <c r="A31" s="23" t="s">
        <v>46</v>
      </c>
      <c r="B31" s="22"/>
      <c r="C31" s="177"/>
      <c r="D31" s="175" t="s">
        <v>47</v>
      </c>
      <c r="E31" s="175" t="s">
        <v>48</v>
      </c>
      <c r="K31" s="49"/>
      <c r="M31" s="19"/>
      <c r="N31" s="19"/>
      <c r="V31" s="190"/>
      <c r="W31" s="190"/>
      <c r="X31" s="190"/>
      <c r="Y31" s="190"/>
      <c r="AB31" s="1"/>
    </row>
    <row r="32" spans="1:29" ht="15" customHeight="1" x14ac:dyDescent="0.25">
      <c r="A32" s="6" t="s">
        <v>49</v>
      </c>
      <c r="B32" s="15"/>
      <c r="C32" s="178" t="s">
        <v>47</v>
      </c>
      <c r="D32" s="176">
        <v>353.37</v>
      </c>
      <c r="E32" s="17">
        <v>951.84</v>
      </c>
      <c r="F32" s="132"/>
      <c r="G32" s="62"/>
      <c r="H32" s="62"/>
      <c r="K32" s="49"/>
      <c r="M32" s="19"/>
      <c r="N32" s="19"/>
      <c r="V32" s="55"/>
      <c r="AB32" s="1"/>
    </row>
    <row r="33" spans="1:27" x14ac:dyDescent="0.25">
      <c r="A33" s="5" t="s">
        <v>50</v>
      </c>
      <c r="B33" s="15"/>
      <c r="C33" s="218">
        <f>Fees!B25</f>
        <v>489.24</v>
      </c>
      <c r="D33" s="18" t="s">
        <v>51</v>
      </c>
      <c r="E33" s="56">
        <f>Fees!B26</f>
        <v>40.770000000000003</v>
      </c>
      <c r="F33" s="62"/>
      <c r="G33" s="62"/>
      <c r="H33" s="62"/>
      <c r="K33" s="49"/>
      <c r="M33" s="1"/>
      <c r="N33" s="1"/>
      <c r="O33" s="1"/>
      <c r="R33" s="24"/>
    </row>
    <row r="34" spans="1:27" x14ac:dyDescent="0.25">
      <c r="A34" s="227" t="s">
        <v>8</v>
      </c>
      <c r="B34" s="224" t="s">
        <v>52</v>
      </c>
      <c r="C34" s="222" t="s">
        <v>53</v>
      </c>
      <c r="D34" s="220">
        <f>Fees!B25</f>
        <v>489.24</v>
      </c>
      <c r="E34" s="57" t="s">
        <v>54</v>
      </c>
      <c r="F34" s="57"/>
      <c r="G34" s="57"/>
      <c r="H34" s="62"/>
      <c r="K34" s="49"/>
      <c r="M34" s="1"/>
      <c r="N34" s="1"/>
      <c r="O34" s="1"/>
      <c r="R34" s="24"/>
    </row>
    <row r="35" spans="1:27" ht="16.5" customHeight="1" x14ac:dyDescent="0.25">
      <c r="A35" s="228"/>
      <c r="B35" s="225"/>
      <c r="C35" s="222"/>
      <c r="D35" s="220">
        <f>Fees!B26</f>
        <v>40.770000000000003</v>
      </c>
      <c r="E35" s="57" t="s">
        <v>55</v>
      </c>
      <c r="F35" s="57"/>
      <c r="G35" s="57"/>
      <c r="I35" s="131"/>
      <c r="J35" s="131"/>
      <c r="K35" s="131"/>
      <c r="L35" s="131"/>
      <c r="M35" s="131"/>
      <c r="N35" s="131"/>
      <c r="O35" s="131"/>
      <c r="P35" s="131"/>
      <c r="Q35" s="131"/>
      <c r="R35" s="24"/>
    </row>
    <row r="36" spans="1:27" ht="27.75" customHeight="1" x14ac:dyDescent="0.3">
      <c r="A36" s="229"/>
      <c r="B36" s="226"/>
      <c r="C36" s="223"/>
      <c r="D36" s="57"/>
      <c r="E36" s="74" t="s">
        <v>56</v>
      </c>
      <c r="F36" s="20"/>
      <c r="G36" s="20"/>
      <c r="H36" s="19"/>
      <c r="I36" s="19"/>
      <c r="J36" s="19"/>
      <c r="K36" s="74" t="s">
        <v>57</v>
      </c>
      <c r="M36" s="1"/>
      <c r="Q36" s="240" t="s">
        <v>58</v>
      </c>
      <c r="R36" s="240"/>
      <c r="S36" s="1"/>
    </row>
    <row r="37" spans="1:27" ht="18.75" customHeight="1" x14ac:dyDescent="0.3">
      <c r="A37" s="69" t="s">
        <v>56</v>
      </c>
      <c r="B37" s="50">
        <f>E43</f>
        <v>0</v>
      </c>
      <c r="C37" s="53">
        <f>I43</f>
        <v>0</v>
      </c>
      <c r="E37" s="128" t="s">
        <v>52</v>
      </c>
      <c r="F37" s="241" t="s">
        <v>59</v>
      </c>
      <c r="G37" s="241"/>
      <c r="H37" s="38" t="s">
        <v>60</v>
      </c>
      <c r="I37" s="38" t="s">
        <v>61</v>
      </c>
      <c r="J37" s="20"/>
      <c r="K37" s="128" t="s">
        <v>52</v>
      </c>
      <c r="L37" s="241" t="s">
        <v>59</v>
      </c>
      <c r="M37" s="241"/>
      <c r="N37" s="38" t="s">
        <v>60</v>
      </c>
      <c r="O37" s="38" t="s">
        <v>61</v>
      </c>
      <c r="P37" s="20"/>
      <c r="Q37" s="128" t="s">
        <v>52</v>
      </c>
      <c r="R37" s="241" t="s">
        <v>59</v>
      </c>
      <c r="S37" s="241"/>
      <c r="T37" s="38" t="s">
        <v>60</v>
      </c>
      <c r="U37" s="38" t="s">
        <v>61</v>
      </c>
      <c r="V37" s="20"/>
      <c r="W37" s="230" t="s">
        <v>62</v>
      </c>
      <c r="X37" s="231"/>
      <c r="Y37" s="231"/>
      <c r="Z37" s="344" t="s">
        <v>63</v>
      </c>
    </row>
    <row r="38" spans="1:27" x14ac:dyDescent="0.25">
      <c r="A38" s="69" t="s">
        <v>57</v>
      </c>
      <c r="B38" s="50">
        <f>K43</f>
        <v>0</v>
      </c>
      <c r="C38" s="53">
        <f>O43</f>
        <v>0</v>
      </c>
      <c r="E38" s="66"/>
      <c r="F38" s="236"/>
      <c r="G38" s="237"/>
      <c r="H38" s="32">
        <f>IF(F38="Business Administration",Fees!$B$4,IF(F38="Engineering",Fees!$B$5,IF(F38="Agriculture",Fees!$B$6,IF(F38="Architecture,Planning &amp; Design",Fees!$B$7,IF(F38="Arts and Sciences",Fees!$B$8,IF(F38="Health &amp; Human Sciences", Fees!$B$9, IF(F38="Veterinary Medicine", Fees!$B$10,IF(F38="Kinesiology (KIN)",(Fees!$B$9+Fees!$B$11), IF(F38="Interior Design &amp; Fashion (AT,ID, FASH)",(Fees!$B$9+Fees!$B$12), IF(F38="Personal Financial Planning (PFP)",(Fees!$B$9+Fees!$B$13),IF(F38="Physician Assistant Program (PAS)",(Fees!$B$9+Fees!$B$14),0)))))))))))</f>
        <v>0</v>
      </c>
      <c r="I38" s="32">
        <f>E38*H38</f>
        <v>0</v>
      </c>
      <c r="J38"/>
      <c r="K38" s="66"/>
      <c r="L38" s="236"/>
      <c r="M38" s="237"/>
      <c r="N38" s="32">
        <f>IF(L38="Business Administration",Fees!$B$4,IF(L38="Engineering",Fees!$B$5,IF(L38="Agriculture",Fees!$B$6,IF(L38="Architecture,Planning &amp; Design",Fees!$B$7,IF(L38="Arts and Sciences",Fees!$B$8,IF(L38="Health &amp; Human Sciences", Fees!$B$9, IF(L38="Veterinary Medicine", Fees!$B$10,IF(L38="Kinesiology (KIN)",(Fees!$B$9+Fees!$B$11), IF(L38="Interior Design &amp; Fashion (AT,ID, FASH)",(Fees!$B$9+Fees!$B$12), IF(L38="Personal Financial Planning (PFP)",(Fees!$B$9+Fees!$B$13),IF(L38="Physician Assistant Program (PAS)",(Fees!$B$9+Fees!$B$14),0)))))))))))</f>
        <v>0</v>
      </c>
      <c r="O38" s="32">
        <f>K38*N38</f>
        <v>0</v>
      </c>
      <c r="Q38" s="66"/>
      <c r="R38" s="236" t="s">
        <v>64</v>
      </c>
      <c r="S38" s="237"/>
      <c r="T38" s="32">
        <f>IF(R38="Business Administration",Fees!$B$4,IF(R38="Engineering",Fees!$B$5,IF(R38="Agriculture",Fees!$B$6,IF(R38="Architecture,Planning &amp; Design",Fees!$B$7,IF(R38="Arts and Sciences",Fees!$B$8,IF(R38="Health &amp; Human Sciences", Fees!$B$9, IF(R38="Veterinary Medicine", Fees!$B$10,IF(R38="Kinesiology (KIN)",(Fees!$B$9+Fees!$B$11), IF(R38="Interior Design &amp; Fashion (AT,ID, FASH)",(Fees!$B$9+Fees!$B$12), IF(R38="Personal Financial Planning (PFP)",(Fees!$B$9+Fees!$B$13),IF(R38="Physician Assistant Program (PAS)",(Fees!$B$9+Fees!$B$14),0)))))))))))</f>
        <v>0</v>
      </c>
      <c r="U38" s="32">
        <f>Q38*T38</f>
        <v>0</v>
      </c>
      <c r="W38" s="232"/>
      <c r="X38" s="233"/>
      <c r="Y38" s="233"/>
      <c r="Z38" s="345"/>
      <c r="AA38" t="s">
        <v>65</v>
      </c>
    </row>
    <row r="39" spans="1:27" x14ac:dyDescent="0.25">
      <c r="A39" s="69" t="s">
        <v>58</v>
      </c>
      <c r="B39" s="50">
        <f>Q43</f>
        <v>0</v>
      </c>
      <c r="C39" s="53">
        <f>U43</f>
        <v>0</v>
      </c>
      <c r="E39" s="66"/>
      <c r="F39" s="236" t="s">
        <v>64</v>
      </c>
      <c r="G39" s="237"/>
      <c r="H39" s="32">
        <f>IF(F39="Business Administration",Fees!$B$4,IF(F39="Engineering",Fees!$B$5,IF(F39="Agriculture",Fees!$B$6,IF(F39="Architecture,Planning &amp; Design",Fees!$B$7,IF(F39="Arts and Sciences",Fees!$B$8,IF(F39="Health &amp; Human Sciences", Fees!$B$9, IF(F39="Veterinary Medicine", Fees!$B$10,IF(F39="Kinesiology (KIN)",(Fees!$B$9+Fees!$B$11), IF(F39="Interior Design &amp; Fashion (AT,ID, FASH)",(Fees!$B$9+Fees!$B$12), IF(F39="Personal Financial Planning (PFP)",(Fees!$B$9+Fees!$B$13),IF(F39="Physician Assistant Program (PAS)",(Fees!$B$9+Fees!$B$14),0)))))))))))</f>
        <v>0</v>
      </c>
      <c r="I39" s="32">
        <f>E39*H39</f>
        <v>0</v>
      </c>
      <c r="J39"/>
      <c r="K39" s="66"/>
      <c r="L39" s="236" t="s">
        <v>64</v>
      </c>
      <c r="M39" s="237"/>
      <c r="N39" s="32">
        <f>IF(L39="Business Administration",Fees!$B$4,IF(L39="Engineering",Fees!$B$5,IF(L39="Agriculture",Fees!$B$6,IF(L39="Architecture,Planning &amp; Design",Fees!$B$7,IF(L39="Arts and Sciences",Fees!$B$8,IF(L39="Health &amp; Human Sciences", Fees!$B$9, IF(L39="Veterinary Medicine", Fees!$B$10,IF(L39="Kinesiology (KIN)",(Fees!$B$9+Fees!$B$11), IF(L39="Interior Design &amp; Fashion (AT,ID, FASH)",(Fees!$B$9+Fees!$B$12), IF(L39="Personal Financial Planning (PFP)",(Fees!$B$9+Fees!$B$13),IF(L39="Physician Assistant Program (PAS)",(Fees!$B$9+Fees!$B$14),0)))))))))))</f>
        <v>0</v>
      </c>
      <c r="O39" s="32">
        <f t="shared" ref="O39:O42" si="4">K39*N39</f>
        <v>0</v>
      </c>
      <c r="Q39" s="66"/>
      <c r="R39" s="236" t="s">
        <v>64</v>
      </c>
      <c r="S39" s="237"/>
      <c r="T39" s="32">
        <f>IF(R39="Business Administration",Fees!$B$4,IF(R39="Engineering",Fees!$B$5,IF(R39="Agriculture",Fees!$B$6,IF(R39="Architecture,Planning &amp; Design",Fees!$B$7,IF(R39="Arts and Sciences",Fees!$B$8,IF(R39="Health &amp; Human Sciences", Fees!$B$9, IF(R39="Veterinary Medicine", Fees!$B$10,IF(R39="Kinesiology (KIN)",(Fees!$B$9+Fees!$B$11), IF(R39="Interior Design &amp; Fashion (AT,ID, FASH)",(Fees!$B$9+Fees!$B$12), IF(R39="Personal Financial Planning (PFP)",(Fees!$B$9+Fees!$B$13),IF(R39="Physician Assistant Program (PAS)",(Fees!$B$9+Fees!$B$14),0)))))))))))</f>
        <v>0</v>
      </c>
      <c r="U39" s="32">
        <f t="shared" ref="U39:U42" si="5">Q39*T39</f>
        <v>0</v>
      </c>
      <c r="W39" s="234"/>
      <c r="X39" s="235"/>
      <c r="Y39" s="235"/>
      <c r="Z39" s="346"/>
    </row>
    <row r="40" spans="1:27" x14ac:dyDescent="0.25">
      <c r="A40" s="69" t="s">
        <v>66</v>
      </c>
      <c r="B40" s="50">
        <f>E51</f>
        <v>0</v>
      </c>
      <c r="C40" s="53">
        <f>I51</f>
        <v>0</v>
      </c>
      <c r="E40" s="66"/>
      <c r="F40" s="236" t="s">
        <v>64</v>
      </c>
      <c r="G40" s="237"/>
      <c r="H40" s="32">
        <f>IF(F40="Business Administration",Fees!$B$4,IF(F40="Engineering",Fees!$B$5,IF(F40="Agriculture",Fees!$B$6,IF(F40="Architecture,Planning &amp; Design",Fees!$B$7,IF(F40="Arts and Sciences",Fees!$B$8,IF(F40="Health &amp; Human Sciences", Fees!$B$9, IF(F40="Veterinary Medicine", Fees!$B$10,IF(F40="Kinesiology (KIN)",(Fees!$B$9+Fees!$B$11), IF(F40="Interior Design &amp; Fashion (AT,ID, FASH)",(Fees!$B$9+Fees!$B$12), IF(F40="Personal Financial Planning (PFP)",(Fees!$B$9+Fees!$B$13),IF(F40="Physician Assistant Program (PAS)",(Fees!$B$9+Fees!$B$14),0)))))))))))</f>
        <v>0</v>
      </c>
      <c r="I40" s="32">
        <f t="shared" ref="I40:I42" si="6">E40*H40</f>
        <v>0</v>
      </c>
      <c r="J40"/>
      <c r="K40" s="66"/>
      <c r="L40" s="236" t="s">
        <v>64</v>
      </c>
      <c r="M40" s="237"/>
      <c r="N40" s="32">
        <f>IF(L40="Business Administration",Fees!$B$4,IF(L40="Engineering",Fees!$B$5,IF(L40="Agriculture",Fees!$B$6,IF(L40="Architecture,Planning &amp; Design",Fees!$B$7,IF(L40="Arts and Sciences",Fees!$B$8,IF(L40="Health &amp; Human Sciences", Fees!$B$9, IF(L40="Veterinary Medicine", Fees!$B$10,IF(L40="Kinesiology (KIN)",(Fees!$B$9+Fees!$B$11), IF(L40="Interior Design &amp; Fashion (AT,ID, FASH)",(Fees!$B$9+Fees!$B$12), IF(L40="Personal Financial Planning (PFP)",(Fees!$B$9+Fees!$B$13),IF(L40="Physician Assistant Program (PAS)",(Fees!$B$9+Fees!$B$14),0)))))))))))</f>
        <v>0</v>
      </c>
      <c r="O40" s="32">
        <f t="shared" si="4"/>
        <v>0</v>
      </c>
      <c r="Q40" s="66"/>
      <c r="R40" s="236" t="s">
        <v>64</v>
      </c>
      <c r="S40" s="237"/>
      <c r="T40" s="32">
        <f>IF(R40="Business Administration",Fees!$B$4,IF(R40="Engineering",Fees!$B$5,IF(R40="Agriculture",Fees!$B$6,IF(R40="Architecture,Planning &amp; Design",Fees!$B$7,IF(R40="Arts and Sciences",Fees!$B$8,IF(R40="Health &amp; Human Sciences", Fees!$B$9, IF(R40="Veterinary Medicine", Fees!$B$10,IF(R40="Kinesiology (KIN)",(Fees!$B$9+Fees!$B$11), IF(R40="Interior Design &amp; Fashion (AT,ID, FASH)",(Fees!$B$9+Fees!$B$12), IF(R40="Personal Financial Planning (PFP)",(Fees!$B$9+Fees!$B$13),IF(R40="Physician Assistant Program (PAS)",(Fees!$B$9+Fees!$B$14),0)))))))))))</f>
        <v>0</v>
      </c>
      <c r="U40" s="32">
        <f t="shared" si="5"/>
        <v>0</v>
      </c>
    </row>
    <row r="41" spans="1:27" x14ac:dyDescent="0.25">
      <c r="A41" s="69" t="s">
        <v>67</v>
      </c>
      <c r="B41" s="50">
        <f>K51</f>
        <v>0</v>
      </c>
      <c r="C41" s="53">
        <f>O51</f>
        <v>0</v>
      </c>
      <c r="E41" s="66"/>
      <c r="F41" s="236" t="s">
        <v>64</v>
      </c>
      <c r="G41" s="237"/>
      <c r="H41" s="32">
        <f>IF(F41="Business Administration",Fees!$B$4,IF(F41="Engineering",Fees!$B$5,IF(F41="Agriculture",Fees!$B$6,IF(F41="Architecture,Planning &amp; Design",Fees!$B$7,IF(F41="Arts and Sciences",Fees!$B$8,IF(F41="Health &amp; Human Sciences", Fees!$B$9, IF(F41="Veterinary Medicine", Fees!$B$10,IF(F41="Kinesiology (KIN)",(Fees!$B$9+Fees!$B$11), IF(F41="Interior Design &amp; Fashion (AT,ID, FASH)",(Fees!$B$9+Fees!$B$12), IF(F41="Personal Financial Planning (PFP)",(Fees!$B$9+Fees!$B$13),IF(F41="Physician Assistant Program (PAS)",(Fees!$B$9+Fees!$B$14),0)))))))))))</f>
        <v>0</v>
      </c>
      <c r="I41" s="32">
        <f>E41*H41</f>
        <v>0</v>
      </c>
      <c r="J41"/>
      <c r="K41" s="66"/>
      <c r="L41" s="236" t="s">
        <v>64</v>
      </c>
      <c r="M41" s="237"/>
      <c r="N41" s="32">
        <f>IF(L41="Business Administration",Fees!$B$4,IF(L41="Engineering",Fees!$B$5,IF(L41="Agriculture",Fees!$B$6,IF(L41="Architecture,Planning &amp; Design",Fees!$B$7,IF(L41="Arts and Sciences",Fees!$B$8,IF(L41="Health &amp; Human Sciences", Fees!$B$9, IF(L41="Veterinary Medicine", Fees!$B$10,IF(L41="Kinesiology (KIN)",(Fees!$B$9+Fees!$B$11), IF(L41="Interior Design &amp; Fashion (AT,ID, FASH)",(Fees!$B$9+Fees!$B$12), IF(L41="Personal Financial Planning (PFP)",(Fees!$B$9+Fees!$B$13),IF(L41="Physician Assistant Program (PAS)",(Fees!$B$9+Fees!$B$14),0)))))))))))</f>
        <v>0</v>
      </c>
      <c r="O41" s="32">
        <f t="shared" si="4"/>
        <v>0</v>
      </c>
      <c r="Q41" s="66"/>
      <c r="R41" s="236" t="s">
        <v>64</v>
      </c>
      <c r="S41" s="237"/>
      <c r="T41" s="32">
        <f>IF(R41="Business Administration",Fees!$B$4,IF(R41="Engineering",Fees!$B$5,IF(R41="Agriculture",Fees!$B$6,IF(R41="Architecture,Planning &amp; Design",Fees!$B$7,IF(R41="Arts and Sciences",Fees!$B$8,IF(R41="Health &amp; Human Sciences", Fees!$B$9, IF(R41="Veterinary Medicine", Fees!$B$10,IF(R41="Kinesiology (KIN)",(Fees!$B$9+Fees!$B$11), IF(R41="Interior Design &amp; Fashion (AT,ID, FASH)",(Fees!$B$9+Fees!$B$12), IF(R41="Personal Financial Planning (PFP)",(Fees!$B$9+Fees!$B$13),IF(R41="Physician Assistant Program (PAS)",(Fees!$B$9+Fees!$B$14),0)))))))))))</f>
        <v>0</v>
      </c>
      <c r="U41" s="32">
        <f t="shared" si="5"/>
        <v>0</v>
      </c>
    </row>
    <row r="42" spans="1:27" ht="15.75" customHeight="1" x14ac:dyDescent="0.25">
      <c r="A42" s="69" t="s">
        <v>68</v>
      </c>
      <c r="B42" s="50">
        <f>Q51</f>
        <v>0</v>
      </c>
      <c r="C42" s="53">
        <f>U51</f>
        <v>0</v>
      </c>
      <c r="E42" s="66"/>
      <c r="F42" s="236" t="s">
        <v>64</v>
      </c>
      <c r="G42" s="237"/>
      <c r="H42" s="32">
        <f>IF(F42="Business Administration",Fees!$B$4,IF(F42="Engineering",Fees!$B$5,IF(F42="Agriculture",Fees!$B$6,IF(F42="Architecture,Planning &amp; Design",Fees!$B$7,IF(F42="Arts and Sciences",Fees!$B$8,IF(F42="Health &amp; Human Sciences", Fees!$B$9, IF(F42="Veterinary Medicine", Fees!$B$10,IF(F42="Kinesiology (KIN)",(Fees!$B$9+Fees!$B$11), IF(F42="Interior Design &amp; Fashion (AT,ID, FASH)",(Fees!$B$9+Fees!$B$12), IF(F42="Personal Financial Planning (PFP)",(Fees!$B$9+Fees!$B$13),IF(F42="Physician Assistant Program (PAS)",(Fees!$B$9+Fees!$B$14),0)))))))))))</f>
        <v>0</v>
      </c>
      <c r="I42" s="41">
        <f t="shared" si="6"/>
        <v>0</v>
      </c>
      <c r="J42"/>
      <c r="K42" s="66"/>
      <c r="L42" s="236" t="s">
        <v>64</v>
      </c>
      <c r="M42" s="237"/>
      <c r="N42" s="32">
        <f>IF(L42="Business Administration",Fees!$B$4,IF(L42="Engineering",Fees!$B$5,IF(L42="Agriculture",Fees!$B$6,IF(L42="Architecture,Planning &amp; Design",Fees!$B$7,IF(L42="Arts and Sciences",Fees!$B$8,IF(L42="Health &amp; Human Sciences", Fees!$B$9, IF(L42="Veterinary Medicine", Fees!$B$10,IF(L42="Kinesiology (KIN)",(Fees!$B$9+Fees!$B$11), IF(L42="Interior Design &amp; Fashion (AT,ID, FASH)",(Fees!$B$9+Fees!$B$12), IF(L42="Personal Financial Planning (PFP)",(Fees!$B$9+Fees!$B$13),IF(L42="Physician Assistant Program (PAS)",(Fees!$B$9+Fees!$B$14),0)))))))))))</f>
        <v>0</v>
      </c>
      <c r="O42" s="41">
        <f t="shared" si="4"/>
        <v>0</v>
      </c>
      <c r="Q42" s="66"/>
      <c r="R42" s="236" t="s">
        <v>64</v>
      </c>
      <c r="S42" s="237"/>
      <c r="T42" s="32">
        <f>IF(R42="Business Administration",Fees!$B$4,IF(R42="Engineering",Fees!$B$5,IF(R42="Agriculture",Fees!$B$6,IF(R42="Architecture,Planning &amp; Design",Fees!$B$7,IF(R42="Arts and Sciences",Fees!$B$8,IF(R42="Health &amp; Human Sciences", Fees!$B$9, IF(R42="Veterinary Medicine", Fees!$B$10,IF(R42="Kinesiology (KIN)",(Fees!$B$9+Fees!$B$11), IF(R42="Interior Design &amp; Fashion (AT,ID, FASH)",(Fees!$B$9+Fees!$B$12), IF(R42="Personal Financial Planning (PFP)",(Fees!$B$9+Fees!$B$13),IF(R42="Physician Assistant Program (PAS)",(Fees!$B$9+Fees!$B$14),0)))))))))))</f>
        <v>0</v>
      </c>
      <c r="U42" s="41">
        <f t="shared" si="5"/>
        <v>0</v>
      </c>
    </row>
    <row r="43" spans="1:27" ht="17.25" customHeight="1" x14ac:dyDescent="0.25">
      <c r="A43" s="69" t="s">
        <v>69</v>
      </c>
      <c r="B43" s="50">
        <f>E59</f>
        <v>0</v>
      </c>
      <c r="C43" s="53">
        <f>I59</f>
        <v>0</v>
      </c>
      <c r="D43" s="42"/>
      <c r="E43" s="59">
        <f>SUM(E38:E42)</f>
        <v>0</v>
      </c>
      <c r="F43" s="43" t="s">
        <v>70</v>
      </c>
      <c r="G43" s="42"/>
      <c r="H43" s="42"/>
      <c r="I43" s="60">
        <f>IF(OR(F38="Veterinary Medicine",F39="Veterinary Medicine",F40="Veterinary Medicine",F41="Veterinary Medicine",F42="Veterinary Medicine"), (SUM(I38:I42)+Fees!$C$36),SUM(I38:I42))</f>
        <v>0</v>
      </c>
      <c r="J43" s="44" t="s">
        <v>71</v>
      </c>
      <c r="K43" s="59">
        <f>SUM(K38:K42)</f>
        <v>0</v>
      </c>
      <c r="L43" s="43" t="s">
        <v>70</v>
      </c>
      <c r="M43" s="42"/>
      <c r="N43" s="42"/>
      <c r="O43" s="60">
        <f>IF(OR(L38="Veterinary Medicine",L39="Veterinary Medicine",L40="Veterinary Medicine",L41="Veterinary Medicine",L42="Veterinary Medicine"), (SUM(O38:O42)+Fees!$C$36),SUM(O38:O42))</f>
        <v>0</v>
      </c>
      <c r="P43" s="45" t="s">
        <v>71</v>
      </c>
      <c r="Q43" s="59">
        <f>SUM(Q38:Q42)</f>
        <v>0</v>
      </c>
      <c r="R43" s="43" t="s">
        <v>70</v>
      </c>
      <c r="S43" s="42"/>
      <c r="T43" s="42"/>
      <c r="U43" s="60">
        <f>IF(OR(R38="Veterinary Medicine",R39="Veterinary Medicine",R40="Veterinary Medicine",R41="Veterinary Medicine",R42="Veterinary Medicine"), (SUM(U38:U42)+Fees!$C$36),SUM(U38:U42))</f>
        <v>0</v>
      </c>
      <c r="V43" s="45" t="s">
        <v>71</v>
      </c>
      <c r="W43" s="1"/>
      <c r="X43" s="1"/>
      <c r="Y43" s="1"/>
      <c r="Z43" s="1"/>
      <c r="AA43" s="1"/>
    </row>
    <row r="44" spans="1:27" ht="18.75" customHeight="1" x14ac:dyDescent="0.3">
      <c r="A44" s="69" t="s">
        <v>72</v>
      </c>
      <c r="B44" s="50">
        <f>K59</f>
        <v>0</v>
      </c>
      <c r="C44" s="53">
        <f>O59</f>
        <v>0</v>
      </c>
      <c r="E44" s="74" t="s">
        <v>66</v>
      </c>
      <c r="F44" s="58"/>
      <c r="G44" s="46"/>
      <c r="H44" s="46"/>
      <c r="I44" s="19"/>
      <c r="J44" s="47"/>
      <c r="K44" s="74" t="s">
        <v>67</v>
      </c>
      <c r="L44" s="48"/>
      <c r="M44" s="48"/>
      <c r="N44" s="47"/>
      <c r="Q44" s="240" t="s">
        <v>68</v>
      </c>
      <c r="R44" s="240"/>
      <c r="S44" s="1"/>
    </row>
    <row r="45" spans="1:27" ht="18.75" x14ac:dyDescent="0.3">
      <c r="A45" s="69" t="s">
        <v>73</v>
      </c>
      <c r="B45" s="50">
        <f>Q59</f>
        <v>0</v>
      </c>
      <c r="C45" s="53">
        <f>U59</f>
        <v>0</v>
      </c>
      <c r="E45" s="128" t="s">
        <v>52</v>
      </c>
      <c r="F45" s="241" t="s">
        <v>59</v>
      </c>
      <c r="G45" s="241"/>
      <c r="H45" s="38" t="s">
        <v>60</v>
      </c>
      <c r="I45" s="38" t="s">
        <v>61</v>
      </c>
      <c r="J45" s="20"/>
      <c r="K45" s="128" t="s">
        <v>52</v>
      </c>
      <c r="L45" s="241" t="s">
        <v>59</v>
      </c>
      <c r="M45" s="241"/>
      <c r="N45" s="38" t="s">
        <v>60</v>
      </c>
      <c r="O45" s="38" t="s">
        <v>61</v>
      </c>
      <c r="P45" s="20"/>
      <c r="Q45" s="128" t="s">
        <v>52</v>
      </c>
      <c r="R45" s="241" t="s">
        <v>59</v>
      </c>
      <c r="S45" s="241"/>
      <c r="T45" s="38" t="s">
        <v>60</v>
      </c>
      <c r="U45" s="38" t="s">
        <v>61</v>
      </c>
      <c r="V45" s="20"/>
    </row>
    <row r="46" spans="1:27" x14ac:dyDescent="0.25">
      <c r="A46" s="69" t="s">
        <v>74</v>
      </c>
      <c r="B46" s="50">
        <f>E67</f>
        <v>0</v>
      </c>
      <c r="C46" s="53">
        <f>I67</f>
        <v>0</v>
      </c>
      <c r="E46" s="66"/>
      <c r="F46" s="236" t="s">
        <v>64</v>
      </c>
      <c r="G46" s="237"/>
      <c r="H46" s="32">
        <f>IF(F46="Business Administration",Fees!$B$4,IF(F46="Engineering",Fees!$B$5,IF(F46="Agriculture",Fees!$B$6,IF(F46="Architecture,Planning &amp; Design",Fees!$B$7,IF(F46="Arts and Sciences",Fees!$B$8,IF(F46="Health &amp; Human Sciences", Fees!$B$9, IF(F46="Veterinary Medicine", Fees!$B$10,IF(F46="Kinesiology (KIN)",(Fees!$B$9+Fees!$B$11), IF(F46="Interior Design &amp; Fashion (AT,ID, FASH)",(Fees!$B$9+Fees!$B$12), IF(F46="Personal Financial Planning (PFP)",(Fees!$B$9+Fees!$B$13),IF(F46="Physician Assistant Program (PAS)",(Fees!$B$9+Fees!$B$14),0)))))))))))</f>
        <v>0</v>
      </c>
      <c r="I46" s="32">
        <f>E46*H46</f>
        <v>0</v>
      </c>
      <c r="J46"/>
      <c r="K46" s="66"/>
      <c r="L46" s="236" t="s">
        <v>64</v>
      </c>
      <c r="M46" s="237"/>
      <c r="N46" s="32">
        <f>IF(L46="Business Administration",Fees!$B$4,IF(L46="Engineering",Fees!$B$5,IF(L46="Agriculture",Fees!$B$6,IF(L46="Architecture,Planning &amp; Design",Fees!$B$7,IF(L46="Arts and Sciences",Fees!$B$8,IF(L46="Health &amp; Human Sciences", Fees!$B$9, IF(L46="Veterinary Medicine", Fees!$B$10,IF(L46="Kinesiology (KIN)",(Fees!$B$9+Fees!$B$11), IF(L46="Interior Design &amp; Fashion (AT,ID, FASH)",(Fees!$B$9+Fees!$B$12), IF(L46="Personal Financial Planning (PFP)",(Fees!$B$9+Fees!$B$13),IF(L46="Physician Assistant Program (PAS)",(Fees!$B$9+Fees!$B$14),0)))))))))))</f>
        <v>0</v>
      </c>
      <c r="O46" s="32">
        <f>K46*N46</f>
        <v>0</v>
      </c>
      <c r="Q46" s="66"/>
      <c r="R46" s="236" t="s">
        <v>64</v>
      </c>
      <c r="S46" s="237"/>
      <c r="T46" s="32">
        <f>IF(R46="Business Administration",Fees!$B$4,IF(R46="Engineering",Fees!$B$5,IF(R46="Agriculture",Fees!$B$6,IF(R46="Architecture,Planning &amp; Design",Fees!$B$7,IF(R46="Arts and Sciences",Fees!$B$8,IF(R46="Health &amp; Human Sciences", Fees!$B$9, IF(R46="Veterinary Medicine", Fees!$B$10,IF(R46="Kinesiology (KIN)",(Fees!$B$9+Fees!$B$11), IF(R46="Interior Design &amp; Fashion (AT,ID, FASH)",(Fees!$B$9+Fees!$B$12), IF(R46="Personal Financial Planning (PFP)",(Fees!$B$9+Fees!$B$13),IF(R46="Physician Assistant Program (PAS)",(Fees!$B$9+Fees!$B$14),0)))))))))))</f>
        <v>0</v>
      </c>
      <c r="U46" s="32">
        <f>Q46*T46</f>
        <v>0</v>
      </c>
    </row>
    <row r="47" spans="1:27" x14ac:dyDescent="0.25">
      <c r="A47" s="69" t="s">
        <v>75</v>
      </c>
      <c r="B47" s="50">
        <f>K67</f>
        <v>0</v>
      </c>
      <c r="C47" s="53">
        <f>O67</f>
        <v>0</v>
      </c>
      <c r="E47" s="66"/>
      <c r="F47" s="236" t="s">
        <v>64</v>
      </c>
      <c r="G47" s="237"/>
      <c r="H47" s="32">
        <f>IF(F47="Business Administration",Fees!$B$4,IF(F47="Engineering",Fees!$B$5,IF(F47="Agriculture",Fees!$B$6,IF(F47="Architecture,Planning &amp; Design",Fees!$B$7,IF(F47="Arts and Sciences",Fees!$B$8,IF(F47="Health &amp; Human Sciences", Fees!$B$9, IF(F47="Veterinary Medicine", Fees!$B$10,IF(F47="Kinesiology (KIN)",(Fees!$B$9+Fees!$B$11), IF(F47="Interior Design &amp; Fashion (AT,ID, FASH)",(Fees!$B$9+Fees!$B$12), IF(F47="Personal Financial Planning (PFP)",(Fees!$B$9+Fees!$B$13),IF(F47="Physician Assistant Program (PAS)",(Fees!$B$9+Fees!$B$14),0)))))))))))</f>
        <v>0</v>
      </c>
      <c r="I47" s="32">
        <f t="shared" ref="I47:I50" si="7">E47*H47</f>
        <v>0</v>
      </c>
      <c r="J47"/>
      <c r="K47" s="66"/>
      <c r="L47" s="236" t="s">
        <v>64</v>
      </c>
      <c r="M47" s="237"/>
      <c r="N47" s="32">
        <f>IF(L47="Business Administration",Fees!$B$4,IF(L47="Engineering",Fees!$B$5,IF(L47="Agriculture",Fees!$B$6,IF(L47="Architecture,Planning &amp; Design",Fees!$B$7,IF(L47="Arts and Sciences",Fees!$B$8,IF(L47="Health &amp; Human Sciences", Fees!$B$9, IF(L47="Veterinary Medicine", Fees!$B$10,IF(L47="Kinesiology (KIN)",(Fees!$B$9+Fees!$B$11), IF(L47="Interior Design &amp; Fashion (AT,ID, FASH)",(Fees!$B$9+Fees!$B$12), IF(L47="Personal Financial Planning (PFP)",(Fees!$B$9+Fees!$B$13),IF(L47="Physician Assistant Program (PAS)",(Fees!$B$9+Fees!$B$14),0)))))))))))</f>
        <v>0</v>
      </c>
      <c r="O47" s="32">
        <f t="shared" ref="O47:O50" si="8">K47*N47</f>
        <v>0</v>
      </c>
      <c r="Q47" s="66"/>
      <c r="R47" s="236" t="s">
        <v>64</v>
      </c>
      <c r="S47" s="237"/>
      <c r="T47" s="32">
        <f>IF(R47="Business Administration",Fees!$B$4,IF(R47="Engineering",Fees!$B$5,IF(R47="Agriculture",Fees!$B$6,IF(R47="Architecture,Planning &amp; Design",Fees!$B$7,IF(R47="Arts and Sciences",Fees!$B$8,IF(R47="Health &amp; Human Sciences", Fees!$B$9, IF(R47="Veterinary Medicine", Fees!$B$10,IF(R47="Kinesiology (KIN)",(Fees!$B$9+Fees!$B$11), IF(R47="Interior Design &amp; Fashion (AT,ID, FASH)",(Fees!$B$9+Fees!$B$12), IF(R47="Personal Financial Planning (PFP)",(Fees!$B$9+Fees!$B$13),IF(R47="Physician Assistant Program (PAS)",(Fees!$B$9+Fees!$B$14),0)))))))))))</f>
        <v>0</v>
      </c>
      <c r="U47" s="32">
        <f t="shared" ref="U47:U50" si="9">Q47*T47</f>
        <v>0</v>
      </c>
    </row>
    <row r="48" spans="1:27" ht="15" customHeight="1" x14ac:dyDescent="0.25">
      <c r="A48" s="72" t="s">
        <v>76</v>
      </c>
      <c r="B48" s="51">
        <f>Q67</f>
        <v>0</v>
      </c>
      <c r="C48" s="54">
        <f>U67</f>
        <v>0</v>
      </c>
      <c r="E48" s="66"/>
      <c r="F48" s="236" t="s">
        <v>64</v>
      </c>
      <c r="G48" s="237"/>
      <c r="H48" s="32">
        <f>IF(F48="Business Administration",Fees!$B$4,IF(F48="Engineering",Fees!$B$5,IF(F48="Agriculture",Fees!$B$6,IF(F48="Architecture,Planning &amp; Design",Fees!$B$7,IF(F48="Arts and Sciences",Fees!$B$8,IF(F48="Health &amp; Human Sciences", Fees!$B$9, IF(F48="Veterinary Medicine", Fees!$B$10,IF(F48="Kinesiology (KIN)",(Fees!$B$9+Fees!$B$11), IF(F48="Interior Design &amp; Fashion (AT,ID, FASH)",(Fees!$B$9+Fees!$B$12), IF(F48="Personal Financial Planning (PFP)",(Fees!$B$9+Fees!$B$13),IF(F48="Physician Assistant Program (PAS)",(Fees!$B$9+Fees!$B$14),0)))))))))))</f>
        <v>0</v>
      </c>
      <c r="I48" s="32">
        <f t="shared" si="7"/>
        <v>0</v>
      </c>
      <c r="J48"/>
      <c r="K48" s="66"/>
      <c r="L48" s="236" t="s">
        <v>64</v>
      </c>
      <c r="M48" s="237"/>
      <c r="N48" s="32">
        <f>IF(L48="Business Administration",Fees!$B$4,IF(L48="Engineering",Fees!$B$5,IF(L48="Agriculture",Fees!$B$6,IF(L48="Architecture,Planning &amp; Design",Fees!$B$7,IF(L48="Arts and Sciences",Fees!$B$8,IF(L48="Health &amp; Human Sciences", Fees!$B$9, IF(L48="Veterinary Medicine", Fees!$B$10,IF(L48="Kinesiology (KIN)",(Fees!$B$9+Fees!$B$11), IF(L48="Interior Design &amp; Fashion (AT,ID, FASH)",(Fees!$B$9+Fees!$B$12), IF(L48="Personal Financial Planning (PFP)",(Fees!$B$9+Fees!$B$13),IF(L48="Physician Assistant Program (PAS)",(Fees!$B$9+Fees!$B$14),0)))))))))))</f>
        <v>0</v>
      </c>
      <c r="O48" s="32">
        <f t="shared" si="8"/>
        <v>0</v>
      </c>
      <c r="Q48" s="66"/>
      <c r="R48" s="236" t="s">
        <v>64</v>
      </c>
      <c r="S48" s="237"/>
      <c r="T48" s="32">
        <f>IF(R48="Business Administration",Fees!$B$4,IF(R48="Engineering",Fees!$B$5,IF(R48="Agriculture",Fees!$B$6,IF(R48="Architecture,Planning &amp; Design",Fees!$B$7,IF(R48="Arts and Sciences",Fees!$B$8,IF(R48="Health &amp; Human Sciences", Fees!$B$9, IF(R48="Veterinary Medicine", Fees!$B$10,IF(R48="Kinesiology (KIN)",(Fees!$B$9+Fees!$B$11), IF(R48="Interior Design &amp; Fashion (AT,ID, FASH)",(Fees!$B$9+Fees!$B$12), IF(R48="Personal Financial Planning (PFP)",(Fees!$B$9+Fees!$B$13),IF(R48="Physician Assistant Program (PAS)",(Fees!$B$9+Fees!$B$14),0)))))))))))</f>
        <v>0</v>
      </c>
      <c r="U48" s="32">
        <f t="shared" si="9"/>
        <v>0</v>
      </c>
    </row>
    <row r="49" spans="1:22" ht="15" customHeight="1" x14ac:dyDescent="0.25">
      <c r="A49" s="72" t="s">
        <v>77</v>
      </c>
      <c r="B49" s="51">
        <f>E75</f>
        <v>0</v>
      </c>
      <c r="C49" s="54">
        <f>I75</f>
        <v>0</v>
      </c>
      <c r="E49" s="66"/>
      <c r="F49" s="236" t="s">
        <v>64</v>
      </c>
      <c r="G49" s="237"/>
      <c r="H49" s="32">
        <f>IF(F49="Business Administration",Fees!$B$4,IF(F49="Engineering",Fees!$B$5,IF(F49="Agriculture",Fees!$B$6,IF(F49="Architecture,Planning &amp; Design",Fees!$B$7,IF(F49="Arts and Sciences",Fees!$B$8,IF(F49="Health &amp; Human Sciences", Fees!$B$9, IF(F49="Veterinary Medicine", Fees!$B$10,IF(F49="Kinesiology (KIN)",(Fees!$B$9+Fees!$B$11), IF(F49="Interior Design &amp; Fashion (AT,ID, FASH)",(Fees!$B$9+Fees!$B$12), IF(F49="Personal Financial Planning (PFP)",(Fees!$B$9+Fees!$B$13),IF(F49="Physician Assistant Program (PAS)",(Fees!$B$9+Fees!$B$14),0)))))))))))</f>
        <v>0</v>
      </c>
      <c r="I49" s="32">
        <f t="shared" si="7"/>
        <v>0</v>
      </c>
      <c r="J49"/>
      <c r="K49" s="66"/>
      <c r="L49" s="236" t="s">
        <v>64</v>
      </c>
      <c r="M49" s="237"/>
      <c r="N49" s="32">
        <f>IF(L49="Business Administration",Fees!$B$4,IF(L49="Engineering",Fees!$B$5,IF(L49="Agriculture",Fees!$B$6,IF(L49="Architecture,Planning &amp; Design",Fees!$B$7,IF(L49="Arts and Sciences",Fees!$B$8,IF(L49="Health &amp; Human Sciences", Fees!$B$9, IF(L49="Veterinary Medicine", Fees!$B$10,IF(L49="Kinesiology (KIN)",(Fees!$B$9+Fees!$B$11), IF(L49="Interior Design &amp; Fashion (AT,ID, FASH)",(Fees!$B$9+Fees!$B$12), IF(L49="Personal Financial Planning (PFP)",(Fees!$B$9+Fees!$B$13),IF(L49="Physician Assistant Program (PAS)",(Fees!$B$9+Fees!$B$14),0)))))))))))</f>
        <v>0</v>
      </c>
      <c r="O49" s="32">
        <f t="shared" si="8"/>
        <v>0</v>
      </c>
      <c r="Q49" s="66"/>
      <c r="R49" s="236" t="s">
        <v>64</v>
      </c>
      <c r="S49" s="237"/>
      <c r="T49" s="32">
        <f>IF(R49="Business Administration",Fees!$B$4,IF(R49="Engineering",Fees!$B$5,IF(R49="Agriculture",Fees!$B$6,IF(R49="Architecture,Planning &amp; Design",Fees!$B$7,IF(R49="Arts and Sciences",Fees!$B$8,IF(R49="Health &amp; Human Sciences", Fees!$B$9, IF(R49="Veterinary Medicine", Fees!$B$10,IF(R49="Kinesiology (KIN)",(Fees!$B$9+Fees!$B$11), IF(R49="Interior Design &amp; Fashion (AT,ID, FASH)",(Fees!$B$9+Fees!$B$12), IF(R49="Personal Financial Planning (PFP)",(Fees!$B$9+Fees!$B$13),IF(R49="Physician Assistant Program (PAS)",(Fees!$B$9+Fees!$B$14),0)))))))))))</f>
        <v>0</v>
      </c>
      <c r="U49" s="32">
        <f t="shared" si="9"/>
        <v>0</v>
      </c>
    </row>
    <row r="50" spans="1:22" ht="15.75" customHeight="1" x14ac:dyDescent="0.25">
      <c r="A50" s="72" t="s">
        <v>78</v>
      </c>
      <c r="B50" s="51">
        <f>K75</f>
        <v>0</v>
      </c>
      <c r="C50" s="54">
        <f>O75</f>
        <v>0</v>
      </c>
      <c r="E50" s="66"/>
      <c r="F50" s="236" t="s">
        <v>64</v>
      </c>
      <c r="G50" s="237"/>
      <c r="H50" s="32">
        <f>IF(F50="Business Administration",Fees!$B$4,IF(F50="Engineering",Fees!$B$5,IF(F50="Agriculture",Fees!$B$6,IF(F50="Architecture,Planning &amp; Design",Fees!$B$7,IF(F50="Arts and Sciences",Fees!$B$8,IF(F50="Health &amp; Human Sciences", Fees!$B$9, IF(F50="Veterinary Medicine", Fees!$B$10,IF(F50="Kinesiology (KIN)",(Fees!$B$9+Fees!$B$11), IF(F50="Interior Design &amp; Fashion (AT,ID, FASH)",(Fees!$B$9+Fees!$B$12), IF(F50="Personal Financial Planning (PFP)",(Fees!$B$9+Fees!$B$13),IF(F50="Physician Assistant Program (PAS)",(Fees!$B$9+Fees!$B$14),0)))))))))))</f>
        <v>0</v>
      </c>
      <c r="I50" s="41">
        <f t="shared" si="7"/>
        <v>0</v>
      </c>
      <c r="J50"/>
      <c r="K50" s="66"/>
      <c r="L50" s="236" t="s">
        <v>64</v>
      </c>
      <c r="M50" s="237"/>
      <c r="N50" s="32">
        <f>IF(L50="Business Administration",Fees!$B$4,IF(L50="Engineering",Fees!$B$5,IF(L50="Agriculture",Fees!$B$6,IF(L50="Architecture,Planning &amp; Design",Fees!$B$7,IF(L50="Arts and Sciences",Fees!$B$8,IF(L50="Health &amp; Human Sciences", Fees!$B$9, IF(L50="Veterinary Medicine", Fees!$B$10,IF(L50="Kinesiology (KIN)",(Fees!$B$9+Fees!$B$11), IF(L50="Interior Design &amp; Fashion (AT,ID, FASH)",(Fees!$B$9+Fees!$B$12), IF(L50="Personal Financial Planning (PFP)",(Fees!$B$9+Fees!$B$13),IF(L50="Physician Assistant Program (PAS)",(Fees!$B$9+Fees!$B$14),0)))))))))))</f>
        <v>0</v>
      </c>
      <c r="O50" s="41">
        <f t="shared" si="8"/>
        <v>0</v>
      </c>
      <c r="Q50" s="66"/>
      <c r="R50" s="236" t="s">
        <v>64</v>
      </c>
      <c r="S50" s="237"/>
      <c r="T50" s="32">
        <f>IF(R50="Business Administration",Fees!$B$4,IF(R50="Engineering",Fees!$B$5,IF(R50="Agriculture",Fees!$B$6,IF(R50="Architecture,Planning &amp; Design",Fees!$B$7,IF(R50="Arts and Sciences",Fees!$B$8,IF(R50="Health &amp; Human Sciences", Fees!$B$9, IF(R50="Veterinary Medicine", Fees!$B$10,IF(R50="Kinesiology (KIN)",(Fees!$B$9+Fees!$B$11), IF(R50="Interior Design &amp; Fashion (AT,ID, FASH)",(Fees!$B$9+Fees!$B$12), IF(R50="Personal Financial Planning (PFP)",(Fees!$B$9+Fees!$B$13),IF(R50="Physician Assistant Program (PAS)",(Fees!$B$9+Fees!$B$14),0)))))))))))</f>
        <v>0</v>
      </c>
      <c r="U50" s="41">
        <f t="shared" si="9"/>
        <v>0</v>
      </c>
    </row>
    <row r="51" spans="1:22" x14ac:dyDescent="0.25">
      <c r="A51" s="72" t="s">
        <v>79</v>
      </c>
      <c r="B51" s="51">
        <f>Q75</f>
        <v>0</v>
      </c>
      <c r="C51" s="54">
        <f>U75</f>
        <v>0</v>
      </c>
      <c r="D51" s="42"/>
      <c r="E51" s="59">
        <f>SUM(E46:E50)</f>
        <v>0</v>
      </c>
      <c r="F51" s="43" t="s">
        <v>70</v>
      </c>
      <c r="G51" s="42"/>
      <c r="H51" s="42"/>
      <c r="I51" s="60">
        <f>IF(OR(F46="Veterinary Medicine",F47="Veterinary Medicine",F48="Veterinary Medicine",F49="Veterinary Medicine",F50="Veterinary Medicine"), (SUM(I46:I50)+Fees!$C$36),SUM(I46:I50))</f>
        <v>0</v>
      </c>
      <c r="J51" s="44" t="s">
        <v>71</v>
      </c>
      <c r="K51" s="59">
        <f>SUM(K46:K50)</f>
        <v>0</v>
      </c>
      <c r="L51" s="43" t="s">
        <v>70</v>
      </c>
      <c r="M51" s="42"/>
      <c r="N51" s="42"/>
      <c r="O51" s="60">
        <f>IF(OR(L46="Veterinary Medicine",L47="Veterinary Medicine",L48="Veterinary Medicine",L49="Veterinary Medicine",L50="Veterinary Medicine"), (SUM(O46:O50)+Fees!$C$36),SUM(O46:O50))</f>
        <v>0</v>
      </c>
      <c r="P51" s="44" t="s">
        <v>71</v>
      </c>
      <c r="Q51" s="59">
        <f>SUM(Q46:Q50)</f>
        <v>0</v>
      </c>
      <c r="R51" s="43" t="s">
        <v>70</v>
      </c>
      <c r="S51" s="42"/>
      <c r="T51" s="42"/>
      <c r="U51" s="60">
        <f>IF(OR(R46="Veterinary Medicine",R47="Veterinary Medicine",R48="Veterinary Medicine",R49="Veterinary Medicine",R50="Veterinary Medicine"), (SUM(U46:U50)+Fees!$C$36),SUM(U46:U50))</f>
        <v>0</v>
      </c>
      <c r="V51" s="45" t="s">
        <v>71</v>
      </c>
    </row>
    <row r="52" spans="1:22" ht="18.75" customHeight="1" x14ac:dyDescent="0.3">
      <c r="A52" s="72" t="s">
        <v>80</v>
      </c>
      <c r="B52" s="51">
        <f>E83</f>
        <v>0</v>
      </c>
      <c r="C52" s="54">
        <f>I83</f>
        <v>0</v>
      </c>
      <c r="E52" s="74" t="s">
        <v>69</v>
      </c>
      <c r="F52" s="20"/>
      <c r="G52" s="20"/>
      <c r="H52" s="19"/>
      <c r="I52" s="19"/>
      <c r="J52" s="19"/>
      <c r="K52" s="74" t="s">
        <v>72</v>
      </c>
      <c r="M52" s="1"/>
      <c r="Q52" s="240" t="s">
        <v>73</v>
      </c>
      <c r="R52" s="240"/>
      <c r="S52" s="1"/>
    </row>
    <row r="53" spans="1:22" ht="18.75" x14ac:dyDescent="0.3">
      <c r="A53" s="72" t="s">
        <v>81</v>
      </c>
      <c r="B53" s="51">
        <f>K83</f>
        <v>0</v>
      </c>
      <c r="C53" s="54">
        <f>O83</f>
        <v>0</v>
      </c>
      <c r="E53" s="128" t="s">
        <v>52</v>
      </c>
      <c r="F53" s="241" t="s">
        <v>59</v>
      </c>
      <c r="G53" s="241"/>
      <c r="H53" s="38" t="s">
        <v>60</v>
      </c>
      <c r="I53" s="38" t="s">
        <v>61</v>
      </c>
      <c r="J53" s="20"/>
      <c r="K53" s="128" t="s">
        <v>52</v>
      </c>
      <c r="L53" s="241" t="s">
        <v>59</v>
      </c>
      <c r="M53" s="241"/>
      <c r="N53" s="38" t="s">
        <v>60</v>
      </c>
      <c r="O53" s="38" t="s">
        <v>61</v>
      </c>
      <c r="P53" s="20"/>
      <c r="Q53" s="128" t="s">
        <v>52</v>
      </c>
      <c r="R53" s="241" t="s">
        <v>59</v>
      </c>
      <c r="S53" s="241"/>
      <c r="T53" s="38" t="s">
        <v>60</v>
      </c>
      <c r="U53" s="38" t="s">
        <v>61</v>
      </c>
      <c r="V53" s="20"/>
    </row>
    <row r="54" spans="1:22" ht="15.75" customHeight="1" x14ac:dyDescent="0.25">
      <c r="A54" s="2" t="s">
        <v>82</v>
      </c>
      <c r="B54" s="52">
        <f>SUM(B37:B47)</f>
        <v>0</v>
      </c>
      <c r="C54" s="16">
        <f>SUM(C37:C53)</f>
        <v>0</v>
      </c>
      <c r="E54" s="66"/>
      <c r="F54" s="236" t="s">
        <v>64</v>
      </c>
      <c r="G54" s="237"/>
      <c r="H54" s="32">
        <f>IF(F54="Business Administration",Fees!$B$4,IF(F54="Engineering",Fees!$B$5,IF(F54="Agriculture",Fees!$B$6,IF(F54="Architecture,Planning &amp; Design",Fees!$B$7,IF(F54="Arts and Sciences",Fees!$B$8,IF(F54="Health &amp; Human Sciences", Fees!$B$9, IF(F54="Veterinary Medicine", Fees!$B$10,IF(F54="Kinesiology (KIN)",(Fees!$B$9+Fees!$B$11), IF(F54="Interior Design &amp; Fashion (AT,ID, FASH)",(Fees!$B$9+Fees!$B$12), IF(F54="Personal Financial Planning (PFP)",(Fees!$B$9+Fees!$B$13),IF(F54="Physician Assistant Program (PAS)",(Fees!$B$9+Fees!$B$14),0)))))))))))</f>
        <v>0</v>
      </c>
      <c r="I54" s="32">
        <f>E54*H54</f>
        <v>0</v>
      </c>
      <c r="J54"/>
      <c r="K54" s="66"/>
      <c r="L54" s="236" t="s">
        <v>64</v>
      </c>
      <c r="M54" s="237"/>
      <c r="N54" s="32">
        <f>IF(L54="Business Administration",Fees!$B$4,IF(L54="Engineering",Fees!$B$5,IF(L54="Agriculture",Fees!$B$6,IF(L54="Architecture,Planning &amp; Design",Fees!$B$7,IF(L54="Arts and Sciences",Fees!$B$8,IF(L54="Health &amp; Human Sciences", Fees!$B$9, IF(L54="Veterinary Medicine", Fees!$B$10,IF(L54="Kinesiology (KIN)",(Fees!$B$9+Fees!$B$11), IF(L54="Interior Design &amp; Fashion (AT,ID, FASH)",(Fees!$B$9+Fees!$B$12), IF(L54="Personal Financial Planning (PFP)",(Fees!$B$9+Fees!$B$13),IF(L54="Physician Assistant Program (PAS)",(Fees!$B$9+Fees!$B$14),0)))))))))))</f>
        <v>0</v>
      </c>
      <c r="O54" s="32">
        <f>K54*N54</f>
        <v>0</v>
      </c>
      <c r="Q54" s="66"/>
      <c r="R54" s="236" t="s">
        <v>64</v>
      </c>
      <c r="S54" s="237"/>
      <c r="T54" s="32">
        <f>IF(R54="Business Administration",Fees!$B$4,IF(R54="Engineering",Fees!$B$5,IF(R54="Agriculture",Fees!$B$6,IF(R54="Architecture,Planning &amp; Design",Fees!$B$7,IF(R54="Arts and Sciences",Fees!$B$8,IF(R54="Health &amp; Human Sciences", Fees!$B$9, IF(R54="Veterinary Medicine", Fees!$B$10,IF(R54="Kinesiology (KIN)",(Fees!$B$9+Fees!$B$11), IF(R54="Interior Design &amp; Fashion (AT,ID, FASH)",(Fees!$B$9+Fees!$B$12), IF(R54="Personal Financial Planning (PFP)",(Fees!$B$9+Fees!$B$13),IF(R54="Physician Assistant Program (PAS)",(Fees!$B$9+Fees!$B$14),0)))))))))))</f>
        <v>0</v>
      </c>
      <c r="U54" s="32">
        <f>Q54*T54</f>
        <v>0</v>
      </c>
    </row>
    <row r="55" spans="1:22" x14ac:dyDescent="0.25">
      <c r="A55" s="3"/>
      <c r="B55" s="4"/>
      <c r="C55" s="4"/>
      <c r="E55" s="66"/>
      <c r="F55" s="236" t="s">
        <v>64</v>
      </c>
      <c r="G55" s="237"/>
      <c r="H55" s="32">
        <f>IF(F55="Business Administration",Fees!$B$4,IF(F55="Engineering",Fees!$B$5,IF(F55="Agriculture",Fees!$B$6,IF(F55="Architecture,Planning &amp; Design",Fees!$B$7,IF(F55="Arts and Sciences",Fees!$B$8,IF(F55="Health &amp; Human Sciences", Fees!$B$9, IF(F55="Veterinary Medicine", Fees!$B$10,IF(F55="Kinesiology (KIN)",(Fees!$B$9+Fees!$B$11), IF(F55="Interior Design &amp; Fashion (AT,ID, FASH)",(Fees!$B$9+Fees!$B$12), IF(F55="Personal Financial Planning (PFP)",(Fees!$B$9+Fees!$B$13),IF(F55="Physician Assistant Program (PAS)",(Fees!$B$9+Fees!$B$14),0)))))))))))</f>
        <v>0</v>
      </c>
      <c r="I55" s="32">
        <f t="shared" ref="I55:I58" si="10">E55*H55</f>
        <v>0</v>
      </c>
      <c r="J55"/>
      <c r="K55" s="66"/>
      <c r="L55" s="236" t="s">
        <v>64</v>
      </c>
      <c r="M55" s="237"/>
      <c r="N55" s="32">
        <f>IF(L55="Business Administration",Fees!$B$4,IF(L55="Engineering",Fees!$B$5,IF(L55="Agriculture",Fees!$B$6,IF(L55="Architecture, Planning &amp; Design",Fees!$B$7,IF(L55="Arts and Sciences",Fees!$B$8,IF(L55="Health &amp; Human Sciences", Fees!$B$9,IF(L55="Veterinary Medicine",Fees!$B$10, 0)))))))</f>
        <v>0</v>
      </c>
      <c r="O55" s="32">
        <f t="shared" ref="O55:O58" si="11">K55*N55</f>
        <v>0</v>
      </c>
      <c r="Q55" s="66"/>
      <c r="R55" s="236" t="s">
        <v>64</v>
      </c>
      <c r="S55" s="237"/>
      <c r="T55" s="32">
        <f>IF(R55="Business Administration",Fees!$B$4,IF(R55="Engineering",Fees!$B$5,IF(R55="Agriculture",Fees!$B$6,IF(R55="Architecture,Planning &amp; Design",Fees!$B$7,IF(R55="Arts and Sciences",Fees!$B$8,IF(R55="Health &amp; Human Sciences", Fees!$B$9, IF(R55="Veterinary Medicine", Fees!$B$10,IF(R55="Kinesiology (KIN)",(Fees!$B$9+Fees!$B$11), IF(R55="Interior Design &amp; Fashion (AT,ID, FASH)",(Fees!$B$9+Fees!$B$12), IF(R55="Personal Financial Planning (PFP)",(Fees!$B$9+Fees!$B$13),IF(R55="Physician Assistant Program (PAS)",(Fees!$B$9+Fees!$B$14),0)))))))))))</f>
        <v>0</v>
      </c>
      <c r="U55" s="32">
        <f t="shared" ref="U55:U58" si="12">Q55*T55</f>
        <v>0</v>
      </c>
    </row>
    <row r="56" spans="1:22" x14ac:dyDescent="0.25">
      <c r="B56" s="7"/>
      <c r="E56" s="66"/>
      <c r="F56" s="236" t="s">
        <v>64</v>
      </c>
      <c r="G56" s="237"/>
      <c r="H56" s="32">
        <f>IF(F56="Business Administration",Fees!$B$4,IF(F56="Engineering",Fees!$B$5,IF(F56="Agriculture",Fees!$B$6,IF(F56="Architecture,Planning &amp; Design",Fees!$B$7,IF(F56="Arts and Sciences",Fees!$B$8,IF(F56="Health &amp; Human Sciences", Fees!$B$9, IF(F56="Veterinary Medicine", Fees!$B$10,IF(F56="Kinesiology (KIN)",(Fees!$B$9+Fees!$B$11), IF(F56="Interior Design &amp; Fashion (AT,ID, FASH)",(Fees!$B$9+Fees!$B$12), IF(F56="Personal Financial Planning (PFP)",(Fees!$B$9+Fees!$B$13),IF(F56="Physician Assistant Program (PAS)",(Fees!$B$9+Fees!$B$14),0)))))))))))</f>
        <v>0</v>
      </c>
      <c r="I56" s="32">
        <f t="shared" si="10"/>
        <v>0</v>
      </c>
      <c r="J56"/>
      <c r="K56" s="66"/>
      <c r="L56" s="236" t="s">
        <v>64</v>
      </c>
      <c r="M56" s="237"/>
      <c r="N56" s="32">
        <f>IF(L56="Business Administration",Fees!$B$4,IF(L56="Engineering",Fees!$B$5,IF(L56="Agriculture",Fees!$B$6,IF(L56="Architecture, Planning &amp; Design",Fees!$B$7,IF(L56="Arts and Sciences",Fees!$B$8,IF(L56="Health &amp; Human Sciences", Fees!$B$9,IF(L56="Veterinary Medicine",Fees!$B$10, 0)))))))</f>
        <v>0</v>
      </c>
      <c r="O56" s="32">
        <f t="shared" si="11"/>
        <v>0</v>
      </c>
      <c r="Q56" s="66"/>
      <c r="R56" s="236" t="s">
        <v>64</v>
      </c>
      <c r="S56" s="237"/>
      <c r="T56" s="32">
        <f>IF(R56="Business Administration",Fees!$B$4,IF(R56="Engineering",Fees!$B$5,IF(R56="Agriculture",Fees!$B$6,IF(R56="Architecture,Planning &amp; Design",Fees!$B$7,IF(R56="Arts and Sciences",Fees!$B$8,IF(R56="Health &amp; Human Sciences", Fees!$B$9, IF(R56="Veterinary Medicine", Fees!$B$10,IF(R56="Kinesiology (KIN)",(Fees!$B$9+Fees!$B$11), IF(R56="Interior Design &amp; Fashion (AT,ID, FASH)",(Fees!$B$9+Fees!$B$12), IF(R56="Personal Financial Planning (PFP)",(Fees!$B$9+Fees!$B$13),IF(R56="Physician Assistant Program (PAS)",(Fees!$B$9+Fees!$B$14),0)))))))))))</f>
        <v>0</v>
      </c>
      <c r="U56" s="32">
        <f t="shared" si="12"/>
        <v>0</v>
      </c>
    </row>
    <row r="57" spans="1:22" x14ac:dyDescent="0.25">
      <c r="E57" s="66"/>
      <c r="F57" s="236" t="s">
        <v>64</v>
      </c>
      <c r="G57" s="237"/>
      <c r="H57" s="32">
        <f>IF(F57="Business Administration",Fees!$B$4,IF(F57="Engineering",Fees!$B$5,IF(F57="Agriculture",Fees!$B$6,IF(F57="Architecture,Planning &amp; Design",Fees!$B$7,IF(F57="Arts and Sciences",Fees!$B$8,IF(F57="Health &amp; Human Sciences", Fees!$B$9, IF(F57="Veterinary Medicine", Fees!$B$10,IF(F57="Kinesiology (KIN)",(Fees!$B$9+Fees!$B$11), IF(F57="Interior Design &amp; Fashion (AT,ID, FASH)",(Fees!$B$9+Fees!$B$12), IF(F57="Personal Financial Planning (PFP)",(Fees!$B$9+Fees!$B$13),IF(F57="Physician Assistant Program (PAS)",(Fees!$B$9+Fees!$B$14),0)))))))))))</f>
        <v>0</v>
      </c>
      <c r="I57" s="32">
        <f t="shared" si="10"/>
        <v>0</v>
      </c>
      <c r="J57"/>
      <c r="K57" s="66"/>
      <c r="L57" s="236" t="s">
        <v>64</v>
      </c>
      <c r="M57" s="237"/>
      <c r="N57" s="32">
        <f>IF(L57="Business Administration",Fees!$B$4,IF(L57="Engineering",Fees!$B$5,IF(L57="Agriculture",Fees!$B$6,IF(L57="Architecture, Planning &amp; Design",Fees!$B$7,IF(L57="Arts and Sciences",Fees!$B$8,IF(L57="Health &amp; Human Sciences", Fees!$B$9,IF(L57="Veterinary Medicine",Fees!$B$10, 0)))))))</f>
        <v>0</v>
      </c>
      <c r="O57" s="32">
        <f t="shared" si="11"/>
        <v>0</v>
      </c>
      <c r="Q57" s="66"/>
      <c r="R57" s="236" t="s">
        <v>64</v>
      </c>
      <c r="S57" s="237"/>
      <c r="T57" s="32">
        <f>IF(R57="Business Administration",Fees!$B$4,IF(R57="Engineering",Fees!$B$5,IF(R57="Agriculture",Fees!$B$6,IF(R57="Architecture,Planning &amp; Design",Fees!$B$7,IF(R57="Arts and Sciences",Fees!$B$8,IF(R57="Health &amp; Human Sciences", Fees!$B$9, IF(R57="Veterinary Medicine", Fees!$B$10,IF(R57="Kinesiology (KIN)",(Fees!$B$9+Fees!$B$11), IF(R57="Interior Design &amp; Fashion (AT,ID, FASH)",(Fees!$B$9+Fees!$B$12), IF(R57="Personal Financial Planning (PFP)",(Fees!$B$9+Fees!$B$13),IF(R57="Physician Assistant Program (PAS)",(Fees!$B$9+Fees!$B$14),0)))))))))))</f>
        <v>0</v>
      </c>
      <c r="U57" s="32">
        <f t="shared" si="12"/>
        <v>0</v>
      </c>
    </row>
    <row r="58" spans="1:22" ht="15.75" customHeight="1" x14ac:dyDescent="0.25">
      <c r="E58" s="66"/>
      <c r="F58" s="236" t="s">
        <v>64</v>
      </c>
      <c r="G58" s="237"/>
      <c r="H58" s="32">
        <f>IF(F58="Business Administration",Fees!$B$4,IF(F58="Engineering",Fees!$B$5,IF(F58="Agriculture",Fees!$B$6,IF(F58="Architecture,Planning &amp; Design",Fees!$B$7,IF(F58="Arts and Sciences",Fees!$B$8,IF(F58="Health &amp; Human Sciences", Fees!$B$9, IF(F58="Veterinary Medicine", Fees!$B$10,IF(F58="Kinesiology (KIN)",(Fees!$B$9+Fees!$B$11), IF(F58="Interior Design &amp; Fashion (AT,ID, FASH)",(Fees!$B$9+Fees!$B$12), IF(F58="Personal Financial Planning (PFP)",(Fees!$B$9+Fees!$B$13),IF(F58="Physician Assistant Program (PAS)",(Fees!$B$9+Fees!$B$14),0)))))))))))</f>
        <v>0</v>
      </c>
      <c r="I58" s="41">
        <f t="shared" si="10"/>
        <v>0</v>
      </c>
      <c r="J58"/>
      <c r="K58" s="66"/>
      <c r="L58" s="236" t="s">
        <v>64</v>
      </c>
      <c r="M58" s="237"/>
      <c r="N58" s="32">
        <f>IF(L58="Business Administration",Fees!$B$4,IF(L58="Engineering",Fees!$B$5,IF(L58="Agriculture",Fees!$B$6,IF(L58="Architecture, Planning &amp; Design",Fees!$B$7,IF(L58="Arts and Sciences",Fees!$B$8,IF(L58="Health &amp; Human Sciences", Fees!$B$9,IF(L58="Veterinary Medicine",Fees!$B$10, 0)))))))</f>
        <v>0</v>
      </c>
      <c r="O58" s="41">
        <f t="shared" si="11"/>
        <v>0</v>
      </c>
      <c r="Q58" s="66"/>
      <c r="R58" s="236" t="s">
        <v>64</v>
      </c>
      <c r="S58" s="237"/>
      <c r="T58" s="32">
        <f>IF(R58="Business Administration",Fees!$B$4,IF(R58="Engineering",Fees!$B$5,IF(R58="Agriculture",Fees!$B$6,IF(R58="Architecture,Planning &amp; Design",Fees!$B$7,IF(R58="Arts and Sciences",Fees!$B$8,IF(R58="Health &amp; Human Sciences", Fees!$B$9, IF(R58="Veterinary Medicine", Fees!$B$10,IF(R58="Kinesiology (KIN)",(Fees!$B$9+Fees!$B$11), IF(R58="Interior Design &amp; Fashion (AT,ID, FASH)",(Fees!$B$9+Fees!$B$12), IF(R58="Personal Financial Planning (PFP)",(Fees!$B$9+Fees!$B$13),IF(R58="Physician Assistant Program (PAS)",(Fees!$B$9+Fees!$B$14),0)))))))))))</f>
        <v>0</v>
      </c>
      <c r="U58" s="41">
        <f t="shared" si="12"/>
        <v>0</v>
      </c>
    </row>
    <row r="59" spans="1:22" x14ac:dyDescent="0.25">
      <c r="D59" s="42"/>
      <c r="E59" s="59">
        <f>SUM(E54:E58)</f>
        <v>0</v>
      </c>
      <c r="F59" s="43" t="s">
        <v>70</v>
      </c>
      <c r="G59" s="42"/>
      <c r="H59" s="42"/>
      <c r="I59" s="60">
        <f>IF(OR(F54="Veterinary Medicine",F55="Veterinary Medicine",F56="Veterinary Medicine",F57="Veterinary Medicine",F58="Veterinary Medicine"), (SUM(I54:I58)+Fees!$C$36),SUM(I54:I58))</f>
        <v>0</v>
      </c>
      <c r="J59" s="44" t="s">
        <v>71</v>
      </c>
      <c r="K59" s="59">
        <f>SUM(K54:K58)</f>
        <v>0</v>
      </c>
      <c r="L59" s="43" t="s">
        <v>70</v>
      </c>
      <c r="M59" s="42"/>
      <c r="N59" s="42"/>
      <c r="O59" s="60">
        <f>IF(OR(L54="Veterinary Medicine",L55="Veterinary Medicine",L56="Veterinary Medicine",L57="Veterinary Medicine",L58="Veterinary Medicine"), (SUM(O54:O58)+Fees!$C$36),SUM(O54:O58))</f>
        <v>0</v>
      </c>
      <c r="P59" s="44" t="s">
        <v>71</v>
      </c>
      <c r="Q59" s="59">
        <f>SUM(Q54:Q58)</f>
        <v>0</v>
      </c>
      <c r="R59" s="43" t="s">
        <v>70</v>
      </c>
      <c r="S59" s="42"/>
      <c r="T59" s="42"/>
      <c r="U59" s="60">
        <f>IF(OR(R54="Veterinary Medicine",R55="Veterinary Medicine",R56="Veterinary Medicine",R57="Veterinary Medicine",R58="Veterinary Medicine"), (SUM(U54:U58)+Fees!$C$36),SUM(U54:U58))</f>
        <v>0</v>
      </c>
      <c r="V59" s="45" t="s">
        <v>71</v>
      </c>
    </row>
    <row r="60" spans="1:22" ht="18.75" customHeight="1" x14ac:dyDescent="0.3">
      <c r="E60" s="74" t="s">
        <v>74</v>
      </c>
      <c r="F60" s="19"/>
      <c r="G60" s="19"/>
      <c r="H60" s="19"/>
      <c r="I60" s="19"/>
      <c r="J60"/>
      <c r="K60" s="74" t="s">
        <v>75</v>
      </c>
      <c r="M60" s="1"/>
      <c r="Q60" s="240" t="s">
        <v>76</v>
      </c>
      <c r="R60" s="240"/>
      <c r="S60" s="1"/>
    </row>
    <row r="61" spans="1:22" ht="18.75" x14ac:dyDescent="0.3">
      <c r="E61" s="128" t="s">
        <v>52</v>
      </c>
      <c r="F61" s="241" t="s">
        <v>59</v>
      </c>
      <c r="G61" s="241"/>
      <c r="H61" s="38" t="s">
        <v>60</v>
      </c>
      <c r="I61" s="38" t="s">
        <v>61</v>
      </c>
      <c r="J61" s="20"/>
      <c r="K61" s="128" t="s">
        <v>52</v>
      </c>
      <c r="L61" s="241" t="s">
        <v>59</v>
      </c>
      <c r="M61" s="241"/>
      <c r="N61" s="38" t="s">
        <v>60</v>
      </c>
      <c r="O61" s="38" t="s">
        <v>61</v>
      </c>
      <c r="P61" s="20"/>
      <c r="Q61" s="128" t="s">
        <v>52</v>
      </c>
      <c r="R61" s="241" t="s">
        <v>59</v>
      </c>
      <c r="S61" s="241"/>
      <c r="T61" s="38" t="s">
        <v>60</v>
      </c>
      <c r="U61" s="38" t="s">
        <v>61</v>
      </c>
      <c r="V61" s="20"/>
    </row>
    <row r="62" spans="1:22" x14ac:dyDescent="0.25">
      <c r="E62" s="66"/>
      <c r="F62" s="236" t="s">
        <v>64</v>
      </c>
      <c r="G62" s="237"/>
      <c r="H62" s="32">
        <f>IF(F62="Business Administration",Fees!$B$4,IF(F62="Engineering",Fees!$B$5,IF(F62="Agriculture",Fees!$B$6,IF(F62="Architecture,Planning &amp; Design",Fees!$B$7,IF(F62="Arts and Sciences",Fees!$B$8,IF(F62="Health &amp; Human Sciences", Fees!$B$9, IF(F62="Veterinary Medicine", Fees!$B$10,IF(F62="Kinesiology (KIN)",(Fees!$B$9+Fees!$B$11), IF(F62="Interior Design &amp; Fashion (AT,ID, FASH)",(Fees!$B$9+Fees!$B$12), IF(F62="Personal Financial Planning (PFP)",(Fees!$B$9+Fees!$B$13),IF(F62="Physician Assistant Program (PAS)",(Fees!$B$9+Fees!$B$14),0)))))))))))</f>
        <v>0</v>
      </c>
      <c r="I62" s="32">
        <f>E62*H62</f>
        <v>0</v>
      </c>
      <c r="J62"/>
      <c r="K62" s="66"/>
      <c r="L62" s="236" t="s">
        <v>64</v>
      </c>
      <c r="M62" s="237"/>
      <c r="N62" s="32">
        <f>IF(L62="Business Administration",Fees!$B$4,IF(L62="Engineering",Fees!$B$5,IF(L62="Agriculture",Fees!$B$6,IF(L62="Architecture,Planning &amp; Design",Fees!$B$7,IF(L62="Arts and Sciences",Fees!$B$8,IF(L62="Health &amp; Human Sciences", Fees!$B$9, IF(L62="Veterinary Medicine", Fees!$B$10,IF(L62="Kinesiology (KIN)",(Fees!$B$9+Fees!$B$11), IF(L62="Interior Design &amp; Fashion (AT,ID, FASH)",(Fees!$B$9+Fees!$B$12), IF(L62="Personal Financial Planning (PFP)",(Fees!$B$9+Fees!$B$13),IF(L62="Physician Assistant Program (PAS)",(Fees!$B$9+Fees!$B$14),0)))))))))))</f>
        <v>0</v>
      </c>
      <c r="O62" s="32">
        <f>K62*N62</f>
        <v>0</v>
      </c>
      <c r="Q62" s="66"/>
      <c r="R62" s="236" t="s">
        <v>64</v>
      </c>
      <c r="S62" s="237"/>
      <c r="T62" s="32">
        <f>IF(R62="Business Administration",Fees!$B$4,IF(R62="Engineering",Fees!$B$5,IF(R62="Agriculture",Fees!$B$6,IF(R62="Architecture,Planning &amp; Design",Fees!$B$7,IF(R62="Arts and Sciences",Fees!$B$8,IF(R62="Health &amp; Human Sciences", Fees!$B$9, IF(R62="Veterinary Medicine", Fees!$B$10,IF(R62="Kinesiology (KIN)",(Fees!$B$9+Fees!$B$11), IF(R62="Interior Design &amp; Fashion (AT,ID, FASH)",(Fees!$B$9+Fees!$B$12), IF(R62="Personal Financial Planning (PFP)",(Fees!$B$9+Fees!$B$13),IF(R62="Physician Assistant Program (PAS)",(Fees!$B$9+Fees!$B$14),0)))))))))))</f>
        <v>0</v>
      </c>
      <c r="U62" s="32">
        <f>Q62*T62</f>
        <v>0</v>
      </c>
    </row>
    <row r="63" spans="1:22" x14ac:dyDescent="0.25">
      <c r="E63" s="66"/>
      <c r="F63" s="236" t="s">
        <v>64</v>
      </c>
      <c r="G63" s="237"/>
      <c r="H63" s="32">
        <f>IF(F63="Business Administration",Fees!$B$4,IF(F63="Engineering",Fees!$B$5,IF(F63="Agriculture",Fees!$B$6,IF(F63="Architecture,Planning &amp; Design",Fees!$B$7,IF(F63="Arts and Sciences",Fees!$B$8,IF(F63="Health &amp; Human Sciences", Fees!$B$9, IF(F63="Veterinary Medicine", Fees!$B$10,IF(F63="Kinesiology (KIN)",(Fees!$B$9+Fees!$B$11), IF(F63="Interior Design &amp; Fashion (AT,ID, FASH)",(Fees!$B$9+Fees!$B$12), IF(F63="Personal Financial Planning (PFP)",(Fees!$B$9+Fees!$B$13),IF(F63="Physician Assistant Program (PAS)",(Fees!$B$9+Fees!$B$14),0)))))))))))</f>
        <v>0</v>
      </c>
      <c r="I63" s="32">
        <f t="shared" ref="I63:I66" si="13">E63*H63</f>
        <v>0</v>
      </c>
      <c r="J63"/>
      <c r="K63" s="66"/>
      <c r="L63" s="236" t="s">
        <v>64</v>
      </c>
      <c r="M63" s="237"/>
      <c r="N63" s="32">
        <f>IF(L63="Business Administration",Fees!$B$4,IF(L63="Engineering",Fees!$B$5,IF(L63="Agriculture",Fees!$B$6,IF(L63="Architecture,Planning &amp; Design",Fees!$B$7,IF(L63="Arts and Sciences",Fees!$B$8,IF(L63="Health &amp; Human Sciences", Fees!$B$9, IF(L63="Veterinary Medicine", Fees!$B$10,IF(L63="Kinesiology (KIN)",(Fees!$B$9+Fees!$B$11), IF(L63="Interior Design &amp; Fashion (AT,ID, FASH)",(Fees!$B$9+Fees!$B$12), IF(L63="Personal Financial Planning (PFP)",(Fees!$B$9+Fees!$B$13),IF(L63="Physician Assistant Program (PAS)",(Fees!$B$9+Fees!$B$14),0)))))))))))</f>
        <v>0</v>
      </c>
      <c r="O63" s="32">
        <f t="shared" ref="O63:O66" si="14">K63*N63</f>
        <v>0</v>
      </c>
      <c r="Q63" s="66"/>
      <c r="R63" s="236" t="s">
        <v>64</v>
      </c>
      <c r="S63" s="237"/>
      <c r="T63" s="32">
        <f>IF(R63="Business Administration",Fees!$B$4,IF(R63="Engineering",Fees!$B$5,IF(R63="Agriculture",Fees!$B$6,IF(R63="Architecture,Planning &amp; Design",Fees!$B$7,IF(R63="Arts and Sciences",Fees!$B$8,IF(R63="Health &amp; Human Sciences", Fees!$B$9, IF(R63="Veterinary Medicine", Fees!$B$10,IF(R63="Kinesiology (KIN)",(Fees!$B$9+Fees!$B$11), IF(R63="Interior Design &amp; Fashion (AT,ID, FASH)",(Fees!$B$9+Fees!$B$12), IF(R63="Personal Financial Planning (PFP)",(Fees!$B$9+Fees!$B$13),IF(R63="Physician Assistant Program (PAS)",(Fees!$B$9+Fees!$B$14),0)))))))))))</f>
        <v>0</v>
      </c>
      <c r="U63" s="32">
        <f t="shared" ref="U63:U66" si="15">Q63*T63</f>
        <v>0</v>
      </c>
    </row>
    <row r="64" spans="1:22" x14ac:dyDescent="0.25">
      <c r="E64" s="66"/>
      <c r="F64" s="236" t="s">
        <v>64</v>
      </c>
      <c r="G64" s="237"/>
      <c r="H64" s="32">
        <f>IF(F64="Business Administration",Fees!$B$4,IF(F64="Engineering",Fees!$B$5,IF(F64="Agriculture",Fees!$B$6,IF(F64="Architecture,Planning &amp; Design",Fees!$B$7,IF(F64="Arts and Sciences",Fees!$B$8,IF(F64="Health &amp; Human Sciences", Fees!$B$9, IF(F64="Veterinary Medicine", Fees!$B$10,IF(F64="Kinesiology (KIN)",(Fees!$B$9+Fees!$B$11), IF(F64="Interior Design &amp; Fashion (AT,ID, FASH)",(Fees!$B$9+Fees!$B$12), IF(F64="Personal Financial Planning (PFP)",(Fees!$B$9+Fees!$B$13),IF(F64="Physician Assistant Program (PAS)",(Fees!$B$9+Fees!$B$14),0)))))))))))</f>
        <v>0</v>
      </c>
      <c r="I64" s="32">
        <f t="shared" si="13"/>
        <v>0</v>
      </c>
      <c r="J64"/>
      <c r="K64" s="66"/>
      <c r="L64" s="236" t="s">
        <v>64</v>
      </c>
      <c r="M64" s="237"/>
      <c r="N64" s="32">
        <f>IF(L64="Business Administration",Fees!$B$4,IF(L64="Engineering",Fees!$B$5,IF(L64="Agriculture",Fees!$B$6,IF(L64="Architecture,Planning &amp; Design",Fees!$B$7,IF(L64="Arts and Sciences",Fees!$B$8,IF(L64="Health &amp; Human Sciences", Fees!$B$9, IF(L64="Veterinary Medicine", Fees!$B$10,IF(L64="Kinesiology (KIN)",(Fees!$B$9+Fees!$B$11), IF(L64="Interior Design &amp; Fashion (AT,ID, FASH)",(Fees!$B$9+Fees!$B$12), IF(L64="Personal Financial Planning (PFP)",(Fees!$B$9+Fees!$B$13),IF(L64="Physician Assistant Program (PAS)",(Fees!$B$9+Fees!$B$14),0)))))))))))</f>
        <v>0</v>
      </c>
      <c r="O64" s="32">
        <f t="shared" si="14"/>
        <v>0</v>
      </c>
      <c r="Q64" s="66"/>
      <c r="R64" s="236" t="s">
        <v>64</v>
      </c>
      <c r="S64" s="237"/>
      <c r="T64" s="32">
        <f>IF(R64="Business Administration",Fees!$B$4,IF(R64="Engineering",Fees!$B$5,IF(R64="Agriculture",Fees!$B$6,IF(R64="Architecture,Planning &amp; Design",Fees!$B$7,IF(R64="Arts and Sciences",Fees!$B$8,IF(R64="Health &amp; Human Sciences", Fees!$B$9, IF(R64="Veterinary Medicine", Fees!$B$10,IF(R64="Kinesiology (KIN)",(Fees!$B$9+Fees!$B$11), IF(R64="Interior Design &amp; Fashion (AT,ID, FASH)",(Fees!$B$9+Fees!$B$12), IF(R64="Personal Financial Planning (PFP)",(Fees!$B$9+Fees!$B$13),IF(R64="Physician Assistant Program (PAS)",(Fees!$B$9+Fees!$B$14),0)))))))))))</f>
        <v>0</v>
      </c>
      <c r="U64" s="32">
        <f t="shared" si="15"/>
        <v>0</v>
      </c>
    </row>
    <row r="65" spans="2:22" x14ac:dyDescent="0.25">
      <c r="E65" s="66"/>
      <c r="F65" s="236" t="s">
        <v>64</v>
      </c>
      <c r="G65" s="237"/>
      <c r="H65" s="32">
        <f>IF(F65="Business Administration",Fees!$B$4,IF(F65="Engineering",Fees!$B$5,IF(F65="Agriculture",Fees!$B$6,IF(F65="Architecture,Planning &amp; Design",Fees!$B$7,IF(F65="Arts and Sciences",Fees!$B$8,IF(F65="Health &amp; Human Sciences", Fees!$B$9, IF(F65="Veterinary Medicine", Fees!$B$10,IF(F65="Kinesiology (KIN)",(Fees!$B$9+Fees!$B$11), IF(F65="Interior Design &amp; Fashion (AT,ID, FASH)",(Fees!$B$9+Fees!$B$12), IF(F65="Personal Financial Planning (PFP)",(Fees!$B$9+Fees!$B$13),IF(F65="Physician Assistant Program (PAS)",(Fees!$B$9+Fees!$B$14),0)))))))))))</f>
        <v>0</v>
      </c>
      <c r="I65" s="32">
        <f t="shared" si="13"/>
        <v>0</v>
      </c>
      <c r="J65"/>
      <c r="K65" s="66"/>
      <c r="L65" s="236" t="s">
        <v>64</v>
      </c>
      <c r="M65" s="237"/>
      <c r="N65" s="32">
        <f>IF(L65="Business Administration",Fees!$B$4,IF(L65="Engineering",Fees!$B$5,IF(L65="Agriculture",Fees!$B$6,IF(L65="Architecture,Planning &amp; Design",Fees!$B$7,IF(L65="Arts and Sciences",Fees!$B$8,IF(L65="Health &amp; Human Sciences", Fees!$B$9, IF(L65="Veterinary Medicine", Fees!$B$10,IF(L65="Kinesiology (KIN)",(Fees!$B$9+Fees!$B$11), IF(L65="Interior Design &amp; Fashion (AT,ID, FASH)",(Fees!$B$9+Fees!$B$12), IF(L65="Personal Financial Planning (PFP)",(Fees!$B$9+Fees!$B$13),IF(L65="Physician Assistant Program (PAS)",(Fees!$B$9+Fees!$B$14),0)))))))))))</f>
        <v>0</v>
      </c>
      <c r="O65" s="32">
        <f t="shared" si="14"/>
        <v>0</v>
      </c>
      <c r="Q65" s="66"/>
      <c r="R65" s="236" t="s">
        <v>64</v>
      </c>
      <c r="S65" s="237"/>
      <c r="T65" s="32">
        <f>IF(R65="Business Administration",Fees!$B$4,IF(R65="Engineering",Fees!$B$5,IF(R65="Agriculture",Fees!$B$6,IF(R65="Architecture,Planning &amp; Design",Fees!$B$7,IF(R65="Arts and Sciences",Fees!$B$8,IF(R65="Health &amp; Human Sciences", Fees!$B$9, IF(R65="Veterinary Medicine", Fees!$B$10,IF(R65="Kinesiology (KIN)",(Fees!$B$9+Fees!$B$11), IF(R65="Interior Design &amp; Fashion (AT,ID, FASH)",(Fees!$B$9+Fees!$B$12), IF(R65="Personal Financial Planning (PFP)",(Fees!$B$9+Fees!$B$13),IF(R65="Physician Assistant Program (PAS)",(Fees!$B$9+Fees!$B$14),0)))))))))))</f>
        <v>0</v>
      </c>
      <c r="U65" s="32">
        <f t="shared" si="15"/>
        <v>0</v>
      </c>
    </row>
    <row r="66" spans="2:22" ht="15.75" customHeight="1" x14ac:dyDescent="0.25">
      <c r="E66" s="66"/>
      <c r="F66" s="236" t="s">
        <v>64</v>
      </c>
      <c r="G66" s="237"/>
      <c r="H66" s="32">
        <f>IF(F66="Business Administration",Fees!$B$4,IF(F66="Engineering",Fees!$B$5,IF(F66="Agriculture",Fees!$B$6,IF(F66="Architecture,Planning &amp; Design",Fees!$B$7,IF(F66="Arts and Sciences",Fees!$B$8,IF(F66="Health &amp; Human Sciences", Fees!$B$9, IF(F66="Veterinary Medicine", Fees!$B$10,IF(F66="Kinesiology (KIN)",(Fees!$B$9+Fees!$B$11), IF(F66="Interior Design &amp; Fashion (AT,ID, FASH)",(Fees!$B$9+Fees!$B$12), IF(F66="Personal Financial Planning (PFP)",(Fees!$B$9+Fees!$B$13),IF(F66="Physician Assistant Program (PAS)",(Fees!$B$9+Fees!$B$14),0)))))))))))</f>
        <v>0</v>
      </c>
      <c r="I66" s="41">
        <f t="shared" si="13"/>
        <v>0</v>
      </c>
      <c r="J66"/>
      <c r="K66" s="66"/>
      <c r="L66" s="236" t="s">
        <v>64</v>
      </c>
      <c r="M66" s="237"/>
      <c r="N66" s="32">
        <f>IF(L66="Business Administration",Fees!$B$4,IF(L66="Engineering",Fees!$B$5,IF(L66="Agriculture",Fees!$B$6,IF(L66="Architecture,Planning &amp; Design",Fees!$B$7,IF(L66="Arts and Sciences",Fees!$B$8,IF(L66="Health &amp; Human Sciences", Fees!$B$9, IF(L66="Veterinary Medicine", Fees!$B$10,IF(L66="Kinesiology (KIN)",(Fees!$B$9+Fees!$B$11), IF(L66="Interior Design &amp; Fashion (AT,ID, FASH)",(Fees!$B$9+Fees!$B$12), IF(L66="Personal Financial Planning (PFP)",(Fees!$B$9+Fees!$B$13),IF(L66="Physician Assistant Program (PAS)",(Fees!$B$9+Fees!$B$14),0)))))))))))</f>
        <v>0</v>
      </c>
      <c r="O66" s="41">
        <f t="shared" si="14"/>
        <v>0</v>
      </c>
      <c r="Q66" s="66"/>
      <c r="R66" s="236" t="s">
        <v>64</v>
      </c>
      <c r="S66" s="237"/>
      <c r="T66" s="32">
        <f>IF(R66="Business Administration",Fees!$B$4,IF(R66="Engineering",Fees!$B$5,IF(R66="Agriculture",Fees!$B$6,IF(R66="Architecture,Planning &amp; Design",Fees!$B$7,IF(R66="Arts and Sciences",Fees!$B$8,IF(R66="Health &amp; Human Sciences", Fees!$B$9, IF(R66="Veterinary Medicine", Fees!$B$10,IF(R66="Kinesiology (KIN)",(Fees!$B$9+Fees!$B$11), IF(R66="Interior Design &amp; Fashion (AT,ID, FASH)",(Fees!$B$9+Fees!$B$12), IF(R66="Personal Financial Planning (PFP)",(Fees!$B$9+Fees!$B$13),IF(R66="Physician Assistant Program (PAS)",(Fees!$B$9+Fees!$B$14),0)))))))))))</f>
        <v>0</v>
      </c>
      <c r="U66" s="41">
        <f t="shared" si="15"/>
        <v>0</v>
      </c>
    </row>
    <row r="67" spans="2:22" s="68" customFormat="1" x14ac:dyDescent="0.25">
      <c r="C67" s="67"/>
      <c r="D67" s="71"/>
      <c r="E67" s="59">
        <f>SUM(E62:E66)</f>
        <v>0</v>
      </c>
      <c r="F67" s="43" t="s">
        <v>70</v>
      </c>
      <c r="G67" s="42"/>
      <c r="H67" s="163"/>
      <c r="I67" s="60">
        <f>IF(OR(F62="Veterinary Medicine",F63="Veterinary Medicine",F64="Veterinary Medicine",F65="Veterinary Medicine",F66="Veterinary Medicine"), (SUM(I62:I66)+Fees!$C$36),SUM(I62:I66))</f>
        <v>0</v>
      </c>
      <c r="J67" s="45" t="s">
        <v>71</v>
      </c>
      <c r="K67" s="59">
        <f>SUM(K62:K66)</f>
        <v>0</v>
      </c>
      <c r="L67" s="43" t="s">
        <v>70</v>
      </c>
      <c r="M67" s="42"/>
      <c r="N67" s="163"/>
      <c r="O67" s="60">
        <f>IF(OR(L62="Veterinary Medicine",L63="Veterinary Medicine",L64="Veterinary Medicine",L65="Veterinary Medicine",L66="Veterinary Medicine"), (SUM(O62:O66)+Fees!$C$36),SUM(O62:O66))</f>
        <v>0</v>
      </c>
      <c r="P67" t="s">
        <v>71</v>
      </c>
      <c r="Q67" s="59">
        <f>SUM(Q62:Q66)</f>
        <v>0</v>
      </c>
      <c r="R67" s="43" t="s">
        <v>70</v>
      </c>
      <c r="S67" s="42"/>
      <c r="T67" s="42"/>
      <c r="U67" s="60">
        <f>IF(OR(R62="Veterinary Medicine",R63="Veterinary Medicine",R64="Veterinary Medicine",R65="Veterinary Medicine",R66="Veterinary Medicine"), (SUM(U62:U66)+Fees!$C$36),SUM(U62:U66))</f>
        <v>0</v>
      </c>
      <c r="V67" s="45" t="s">
        <v>71</v>
      </c>
    </row>
    <row r="68" spans="2:22" s="68" customFormat="1" ht="18.75" x14ac:dyDescent="0.3">
      <c r="B68" s="73"/>
      <c r="C68" s="67"/>
      <c r="D68" s="75"/>
      <c r="E68" s="74" t="s">
        <v>77</v>
      </c>
      <c r="F68" s="19"/>
      <c r="G68" s="19"/>
      <c r="H68" s="19"/>
      <c r="I68" s="19"/>
      <c r="J68" s="47"/>
      <c r="K68" s="74" t="s">
        <v>78</v>
      </c>
      <c r="L68" s="1"/>
      <c r="M68" s="1"/>
      <c r="N68"/>
      <c r="O68"/>
      <c r="P68" s="47"/>
      <c r="Q68" s="351" t="s">
        <v>79</v>
      </c>
      <c r="R68" s="351"/>
      <c r="S68" s="1"/>
      <c r="T68"/>
      <c r="U68"/>
      <c r="V68" s="47"/>
    </row>
    <row r="69" spans="2:22" s="68" customFormat="1" ht="18.75" x14ac:dyDescent="0.3">
      <c r="C69" s="67"/>
      <c r="D69" s="67"/>
      <c r="E69" s="128" t="s">
        <v>52</v>
      </c>
      <c r="F69" s="241" t="s">
        <v>59</v>
      </c>
      <c r="G69" s="241"/>
      <c r="H69" s="38" t="s">
        <v>60</v>
      </c>
      <c r="I69" s="38" t="s">
        <v>61</v>
      </c>
      <c r="J69" s="20"/>
      <c r="K69" s="128" t="s">
        <v>52</v>
      </c>
      <c r="L69" s="241" t="s">
        <v>59</v>
      </c>
      <c r="M69" s="241"/>
      <c r="N69" s="38" t="s">
        <v>60</v>
      </c>
      <c r="O69" s="38" t="s">
        <v>61</v>
      </c>
      <c r="P69" s="162"/>
      <c r="Q69" s="128" t="s">
        <v>52</v>
      </c>
      <c r="R69" s="241" t="s">
        <v>59</v>
      </c>
      <c r="S69" s="241"/>
      <c r="T69" s="38" t="s">
        <v>60</v>
      </c>
      <c r="U69" s="38" t="s">
        <v>61</v>
      </c>
      <c r="V69" s="20"/>
    </row>
    <row r="70" spans="2:22" s="68" customFormat="1" x14ac:dyDescent="0.25">
      <c r="C70" s="67"/>
      <c r="D70" s="67"/>
      <c r="E70" s="66"/>
      <c r="F70" s="236" t="s">
        <v>64</v>
      </c>
      <c r="G70" s="237"/>
      <c r="H70" s="32">
        <f>IF(F70="Business Administration",Fees!$B$4,IF(F70="Engineering",Fees!$B$5,IF(F70="Agriculture",Fees!$B$6,IF(F70="Architecture,Planning &amp; Design",Fees!$B$7,IF(F70="Arts and Sciences",Fees!$B$8,IF(F70="Health &amp; Human Sciences", Fees!$B$9, IF(F70="Veterinary Medicine", Fees!$B$10,IF(F70="Kinesiology (KIN)",(Fees!$B$9+Fees!$B$11), IF(F70="Interior Design &amp; Fashion (AT,ID, FASH)",(Fees!$B$9+Fees!$B$12), IF(F70="Personal Financial Planning (PFP)",(Fees!$B$9+Fees!$B$13),IF(F70="Physician Assistant Program (PAS)",(Fees!$B$9+Fees!$B$14),0)))))))))))</f>
        <v>0</v>
      </c>
      <c r="I70" s="63">
        <f>E70*H70</f>
        <v>0</v>
      </c>
      <c r="K70" s="66"/>
      <c r="L70" s="236" t="s">
        <v>64</v>
      </c>
      <c r="M70" s="237"/>
      <c r="N70" s="32">
        <f>IF(L70="Business Administration",Fees!$B$4,IF(L70="Engineering",Fees!$B$5,IF(L70="Agriculture",Fees!$B$6,IF(L70="Architecture,Planning &amp; Design",Fees!$B$7,IF(L70="Arts and Sciences",Fees!$B$8,IF(L70="Health &amp; Human Sciences", Fees!$B$9, IF(L70="Veterinary Medicine", Fees!$B$10,IF(L70="Kinesiology (KIN)",(Fees!$B$9+Fees!$B$11), IF(L70="Interior Design &amp; Fashion (AT,ID, FASH)",(Fees!$B$9+Fees!$B$12), IF(L70="Personal Financial Planning (PFP)",(Fees!$B$9+Fees!$B$13),IF(L70="Physician Assistant Program (PAS)",(Fees!$B$9+Fees!$B$14),0)))))))))))</f>
        <v>0</v>
      </c>
      <c r="O70" s="63">
        <f>K70*N70</f>
        <v>0</v>
      </c>
      <c r="Q70" s="66"/>
      <c r="R70" s="236" t="s">
        <v>64</v>
      </c>
      <c r="S70" s="237"/>
      <c r="T70" s="32">
        <f>IF(R70="Business Administration",Fees!$B$4,IF(R70="Engineering",Fees!$B$5,IF(R70="Agriculture",Fees!$B$6,IF(R70="Architecture,Planning &amp; Design",Fees!$B$7,IF(R70="Arts and Sciences",Fees!$B$8,IF(R70="Health &amp; Human Sciences", Fees!$B$9, IF(R70="Veterinary Medicine", Fees!$B$10,IF(R70="Kinesiology (KIN)",(Fees!$B$9+Fees!$B$11), IF(R70="Interior Design &amp; Fashion (AT,ID, FASH)",(Fees!$B$9+Fees!$B$12), IF(R70="Personal Financial Planning (PFP)",(Fees!$B$9+Fees!$B$13),IF(R70="Physician Assistant Program (PAS)",(Fees!$B$9+Fees!$B$14),0)))))))))))</f>
        <v>0</v>
      </c>
      <c r="U70" s="63">
        <f>Q70*T70</f>
        <v>0</v>
      </c>
    </row>
    <row r="71" spans="2:22" s="68" customFormat="1" x14ac:dyDescent="0.25">
      <c r="C71" s="67"/>
      <c r="D71" s="67"/>
      <c r="E71" s="66"/>
      <c r="F71" s="236" t="s">
        <v>64</v>
      </c>
      <c r="G71" s="237"/>
      <c r="H71" s="32">
        <f>IF(F71="Business Administration",Fees!$B$4,IF(F71="Engineering",Fees!$B$5,IF(F71="Agriculture",Fees!$B$6,IF(F71="Architecture,Planning &amp; Design",Fees!$B$7,IF(F71="Arts and Sciences",Fees!$B$8,IF(F71="Health &amp; Human Sciences", Fees!$B$9, IF(F71="Veterinary Medicine", Fees!$B$10,IF(F71="Kinesiology (KIN)",(Fees!$B$9+Fees!$B$11), IF(F71="Interior Design &amp; Fashion (AT,ID, FASH)",(Fees!$B$9+Fees!$B$12), IF(F71="Personal Financial Planning (PFP)",(Fees!$B$9+Fees!$B$13),IF(F71="Physician Assistant Program (PAS)",(Fees!$B$9+Fees!$B$14),0)))))))))))</f>
        <v>0</v>
      </c>
      <c r="I71" s="63">
        <f t="shared" ref="I71:I74" si="16">E71*H71</f>
        <v>0</v>
      </c>
      <c r="K71" s="66"/>
      <c r="L71" s="236" t="s">
        <v>64</v>
      </c>
      <c r="M71" s="237"/>
      <c r="N71" s="32">
        <f>IF(L71="Business Administration",Fees!$B$4,IF(L71="Engineering",Fees!$B$5,IF(L71="Agriculture",Fees!$B$6,IF(L71="Architecture,Planning &amp; Design",Fees!$B$7,IF(L71="Arts and Sciences",Fees!$B$8,IF(L71="Health &amp; Human Sciences", Fees!$B$9, IF(L71="Veterinary Medicine", Fees!$B$10,IF(L71="Kinesiology (KIN)",(Fees!$B$9+Fees!$B$11), IF(L71="Interior Design &amp; Fashion (AT,ID, FASH)",(Fees!$B$9+Fees!$B$12), IF(L71="Personal Financial Planning (PFP)",(Fees!$B$9+Fees!$B$13),IF(L71="Physician Assistant Program (PAS)",(Fees!$B$9+Fees!$B$14),0)))))))))))</f>
        <v>0</v>
      </c>
      <c r="O71" s="63">
        <f t="shared" ref="O71:O74" si="17">K71*N71</f>
        <v>0</v>
      </c>
      <c r="Q71" s="66"/>
      <c r="R71" s="236" t="s">
        <v>64</v>
      </c>
      <c r="S71" s="237"/>
      <c r="T71" s="32">
        <f>IF(R71="Business Administration",Fees!$B$4,IF(R71="Engineering",Fees!$B$5,IF(R71="Agriculture",Fees!$B$6,IF(R71="Architecture,Planning &amp; Design",Fees!$B$7,IF(R71="Arts and Sciences",Fees!$B$8,IF(R71="Health &amp; Human Sciences", Fees!$B$9, IF(R71="Veterinary Medicine", Fees!$B$10,IF(R71="Kinesiology (KIN)",(Fees!$B$9+Fees!$B$11), IF(R71="Interior Design &amp; Fashion (AT,ID, FASH)",(Fees!$B$9+Fees!$B$12), IF(R71="Personal Financial Planning (PFP)",(Fees!$B$9+Fees!$B$13),IF(R71="Physician Assistant Program (PAS)",(Fees!$B$9+Fees!$B$14),0)))))))))))</f>
        <v>0</v>
      </c>
      <c r="U71" s="63">
        <f t="shared" ref="U71:U74" si="18">Q71*T71</f>
        <v>0</v>
      </c>
    </row>
    <row r="72" spans="2:22" s="68" customFormat="1" x14ac:dyDescent="0.25">
      <c r="C72" s="67"/>
      <c r="D72" s="67"/>
      <c r="E72" s="66"/>
      <c r="F72" s="236" t="s">
        <v>64</v>
      </c>
      <c r="G72" s="237"/>
      <c r="H72" s="32">
        <f>IF(F72="Business Administration",Fees!$B$4,IF(F72="Engineering",Fees!$B$5,IF(F72="Agriculture",Fees!$B$6,IF(F72="Architecture,Planning &amp; Design",Fees!$B$7,IF(F72="Arts and Sciences",Fees!$B$8,IF(F72="Health &amp; Human Sciences", Fees!$B$9, IF(F72="Veterinary Medicine", Fees!$B$10,IF(F72="Kinesiology (KIN)",(Fees!$B$9+Fees!$B$11), IF(F72="Interior Design &amp; Fashion (AT,ID, FASH)",(Fees!$B$9+Fees!$B$12), IF(F72="Personal Financial Planning (PFP)",(Fees!$B$9+Fees!$B$13),IF(F72="Physician Assistant Program (PAS)",(Fees!$B$9+Fees!$B$14),0)))))))))))</f>
        <v>0</v>
      </c>
      <c r="I72" s="63">
        <f t="shared" si="16"/>
        <v>0</v>
      </c>
      <c r="K72" s="66"/>
      <c r="L72" s="236" t="s">
        <v>64</v>
      </c>
      <c r="M72" s="237"/>
      <c r="N72" s="32">
        <f>IF(L72="Business Administration",Fees!$B$4,IF(L72="Engineering",Fees!$B$5,IF(L72="Agriculture",Fees!$B$6,IF(L72="Architecture,Planning &amp; Design",Fees!$B$7,IF(L72="Arts and Sciences",Fees!$B$8,IF(L72="Health &amp; Human Sciences", Fees!$B$9, IF(L72="Veterinary Medicine", Fees!$B$10,IF(L72="Kinesiology (KIN)",(Fees!$B$9+Fees!$B$11), IF(L72="Interior Design &amp; Fashion (AT,ID, FASH)",(Fees!$B$9+Fees!$B$12), IF(L72="Personal Financial Planning (PFP)",(Fees!$B$9+Fees!$B$13),IF(L72="Physician Assistant Program (PAS)",(Fees!$B$9+Fees!$B$14),0)))))))))))</f>
        <v>0</v>
      </c>
      <c r="O72" s="63">
        <f t="shared" si="17"/>
        <v>0</v>
      </c>
      <c r="Q72" s="66"/>
      <c r="R72" s="236" t="s">
        <v>64</v>
      </c>
      <c r="S72" s="237"/>
      <c r="T72" s="32">
        <f>IF(R72="Business Administration",Fees!$B$4,IF(R72="Engineering",Fees!$B$5,IF(R72="Agriculture",Fees!$B$6,IF(R72="Architecture,Planning &amp; Design",Fees!$B$7,IF(R72="Arts and Sciences",Fees!$B$8,IF(R72="Health &amp; Human Sciences", Fees!$B$9, IF(R72="Veterinary Medicine", Fees!$B$10,IF(R72="Kinesiology (KIN)",(Fees!$B$9+Fees!$B$11), IF(R72="Interior Design &amp; Fashion (AT,ID, FASH)",(Fees!$B$9+Fees!$B$12), IF(R72="Personal Financial Planning (PFP)",(Fees!$B$9+Fees!$B$13),IF(R72="Physician Assistant Program (PAS)",(Fees!$B$9+Fees!$B$14),0)))))))))))</f>
        <v>0</v>
      </c>
      <c r="U72" s="63">
        <f t="shared" si="18"/>
        <v>0</v>
      </c>
    </row>
    <row r="73" spans="2:22" s="68" customFormat="1" x14ac:dyDescent="0.25">
      <c r="B73" s="73"/>
      <c r="C73" s="67"/>
      <c r="D73" s="67"/>
      <c r="E73" s="66"/>
      <c r="F73" s="236" t="s">
        <v>64</v>
      </c>
      <c r="G73" s="237"/>
      <c r="H73" s="32">
        <f>IF(F73="Business Administration",Fees!$B$4,IF(F73="Engineering",Fees!$B$5,IF(F73="Agriculture",Fees!$B$6,IF(F73="Architecture,Planning &amp; Design",Fees!$B$7,IF(F73="Arts and Sciences",Fees!$B$8,IF(F73="Health &amp; Human Sciences", Fees!$B$9, IF(F73="Veterinary Medicine", Fees!$B$10,IF(F73="Kinesiology (KIN)",(Fees!$B$9+Fees!$B$11), IF(F73="Interior Design &amp; Fashion (AT,ID, FASH)",(Fees!$B$9+Fees!$B$12), IF(F73="Personal Financial Planning (PFP)",(Fees!$B$9+Fees!$B$13),IF(F73="Physician Assistant Program (PAS)",(Fees!$B$9+Fees!$B$14),0)))))))))))</f>
        <v>0</v>
      </c>
      <c r="I73" s="63">
        <f t="shared" si="16"/>
        <v>0</v>
      </c>
      <c r="K73" s="66"/>
      <c r="L73" s="236" t="s">
        <v>64</v>
      </c>
      <c r="M73" s="237"/>
      <c r="N73" s="32">
        <f>IF(L73="Business Administration",Fees!$B$4,IF(L73="Engineering",Fees!$B$5,IF(L73="Agriculture",Fees!$B$6,IF(L73="Architecture,Planning &amp; Design",Fees!$B$7,IF(L73="Arts and Sciences",Fees!$B$8,IF(L73="Health &amp; Human Sciences", Fees!$B$9, IF(L73="Veterinary Medicine", Fees!$B$10,IF(L73="Kinesiology (KIN)",(Fees!$B$9+Fees!$B$11), IF(L73="Interior Design &amp; Fashion (AT,ID, FASH)",(Fees!$B$9+Fees!$B$12), IF(L73="Personal Financial Planning (PFP)",(Fees!$B$9+Fees!$B$13),IF(L73="Physician Assistant Program (PAS)",(Fees!$B$9+Fees!$B$14),0)))))))))))</f>
        <v>0</v>
      </c>
      <c r="O73" s="63">
        <f t="shared" si="17"/>
        <v>0</v>
      </c>
      <c r="Q73" s="66"/>
      <c r="R73" s="236" t="s">
        <v>64</v>
      </c>
      <c r="S73" s="237"/>
      <c r="T73" s="32">
        <f>IF(R73="Business Administration",Fees!$B$4,IF(R73="Engineering",Fees!$B$5,IF(R73="Agriculture",Fees!$B$6,IF(R73="Architecture,Planning &amp; Design",Fees!$B$7,IF(R73="Arts and Sciences",Fees!$B$8,IF(R73="Health &amp; Human Sciences", Fees!$B$9, IF(R73="Veterinary Medicine", Fees!$B$10,IF(R73="Kinesiology (KIN)",(Fees!$B$9+Fees!$B$11), IF(R73="Interior Design &amp; Fashion (AT,ID, FASH)",(Fees!$B$9+Fees!$B$12), IF(R73="Personal Financial Planning (PFP)",(Fees!$B$9+Fees!$B$13),IF(R73="Physician Assistant Program (PAS)",(Fees!$B$9+Fees!$B$14),0)))))))))))</f>
        <v>0</v>
      </c>
      <c r="U73" s="63">
        <f t="shared" si="18"/>
        <v>0</v>
      </c>
    </row>
    <row r="74" spans="2:22" s="68" customFormat="1" ht="15.75" customHeight="1" x14ac:dyDescent="0.25">
      <c r="C74" s="67"/>
      <c r="D74" s="67"/>
      <c r="E74" s="66"/>
      <c r="F74" s="236" t="s">
        <v>64</v>
      </c>
      <c r="G74" s="237"/>
      <c r="H74" s="32">
        <f>IF(F74="Business Administration",Fees!$B$4,IF(F74="Engineering",Fees!$B$5,IF(F74="Agriculture",Fees!$B$6,IF(F74="Architecture,Planning &amp; Design",Fees!$B$7,IF(F74="Arts and Sciences",Fees!$B$8,IF(F74="Health &amp; Human Sciences", Fees!$B$9, IF(F74="Veterinary Medicine", Fees!$B$10,IF(F74="Kinesiology (KIN)",(Fees!$B$9+Fees!$B$11), IF(F74="Interior Design &amp; Fashion (AT,ID, FASH)",(Fees!$B$9+Fees!$B$12), IF(F74="Personal Financial Planning (PFP)",(Fees!$B$9+Fees!$B$13),IF(F74="Physician Assistant Program (PAS)",(Fees!$B$9+Fees!$B$14),0)))))))))))</f>
        <v>0</v>
      </c>
      <c r="I74" s="64">
        <f t="shared" si="16"/>
        <v>0</v>
      </c>
      <c r="K74" s="66"/>
      <c r="L74" s="236" t="s">
        <v>64</v>
      </c>
      <c r="M74" s="237"/>
      <c r="N74" s="32">
        <f>IF(L74="Business Administration",Fees!$B$4,IF(L74="Engineering",Fees!$B$5,IF(L74="Agriculture",Fees!$B$6,IF(L74="Architecture,Planning &amp; Design",Fees!$B$7,IF(L74="Arts and Sciences",Fees!$B$8,IF(L74="Health &amp; Human Sciences", Fees!$B$9, IF(L74="Veterinary Medicine", Fees!$B$10,IF(L74="Kinesiology (KIN)",(Fees!$B$9+Fees!$B$11), IF(L74="Interior Design &amp; Fashion (AT,ID, FASH)",(Fees!$B$9+Fees!$B$12), IF(L74="Personal Financial Planning (PFP)",(Fees!$B$9+Fees!$B$13),IF(L74="Physician Assistant Program (PAS)",(Fees!$B$9+Fees!$B$14),0)))))))))))</f>
        <v>0</v>
      </c>
      <c r="O74" s="64">
        <f t="shared" si="17"/>
        <v>0</v>
      </c>
      <c r="Q74" s="66"/>
      <c r="R74" s="236" t="s">
        <v>64</v>
      </c>
      <c r="S74" s="237"/>
      <c r="T74" s="32">
        <f>IF(R74="Business Administration",Fees!$B$4,IF(R74="Engineering",Fees!$B$5,IF(R74="Agriculture",Fees!$B$6,IF(R74="Architecture,Planning &amp; Design",Fees!$B$7,IF(R74="Arts and Sciences",Fees!$B$8,IF(R74="Health &amp; Human Sciences", Fees!$B$9, IF(R74="Veterinary Medicine", Fees!$B$10,IF(R74="Kinesiology (KIN)",(Fees!$B$9+Fees!$B$11), IF(R74="Interior Design &amp; Fashion (AT,ID, FASH)",(Fees!$B$9+Fees!$B$12), IF(R74="Personal Financial Planning (PFP)",(Fees!$B$9+Fees!$B$13),IF(R74="Physician Assistant Program (PAS)",(Fees!$B$9+Fees!$B$14),0)))))))))))</f>
        <v>0</v>
      </c>
      <c r="U74" s="64">
        <f t="shared" si="18"/>
        <v>0</v>
      </c>
    </row>
    <row r="75" spans="2:22" s="68" customFormat="1" x14ac:dyDescent="0.25">
      <c r="C75" s="67"/>
      <c r="D75" s="71"/>
      <c r="E75" s="164">
        <f>SUM(E70:E74)</f>
        <v>0</v>
      </c>
      <c r="F75" s="43" t="s">
        <v>70</v>
      </c>
      <c r="G75" s="42"/>
      <c r="H75" s="163"/>
      <c r="I75" s="60">
        <f>IF(OR(F70="Veterinary Medicine",F71="Veterinary Medicine",F72="Veterinary Medicine",F73="Veterinary Medicine",F74="Veterinary Medicine"), (SUM(I70:I74)+Fees!$C$36),SUM(I70:I74))</f>
        <v>0</v>
      </c>
      <c r="J75" s="157" t="s">
        <v>71</v>
      </c>
      <c r="K75" s="59">
        <f>SUM(K70:K74)</f>
        <v>0</v>
      </c>
      <c r="L75" s="43" t="s">
        <v>70</v>
      </c>
      <c r="M75" s="42"/>
      <c r="N75" s="163"/>
      <c r="O75" s="60">
        <f>IF(OR(L70="Veterinary Medicine",L71="Veterinary Medicine",L72="Veterinary Medicine",L73="Veterinary Medicine",L74="Veterinary Medicine"), (SUM(O70:O74)+Fees!$C$36),SUM(O70:O74))</f>
        <v>0</v>
      </c>
      <c r="P75" s="157" t="s">
        <v>71</v>
      </c>
      <c r="Q75" s="59">
        <f>SUM(Q70:Q74)</f>
        <v>0</v>
      </c>
      <c r="R75" s="43" t="s">
        <v>70</v>
      </c>
      <c r="S75" s="42"/>
      <c r="T75" s="42"/>
      <c r="U75" s="60">
        <f>IF(OR(R70="Veterinary Medicine",R71="Veterinary Medicine",R72="Veterinary Medicine",R73="Veterinary Medicine",R74="Veterinary Medicine"), (SUM(U70:U74)+Fees!$C$36),SUM(U70:U74))</f>
        <v>0</v>
      </c>
      <c r="V75" s="157" t="s">
        <v>71</v>
      </c>
    </row>
    <row r="76" spans="2:22" s="68" customFormat="1" ht="18.75" x14ac:dyDescent="0.3">
      <c r="B76" s="73"/>
      <c r="C76" s="67"/>
      <c r="D76" s="67"/>
      <c r="E76" s="74" t="s">
        <v>80</v>
      </c>
      <c r="F76" s="70"/>
      <c r="G76" s="70"/>
      <c r="H76" s="70"/>
      <c r="I76" s="70"/>
      <c r="K76" s="74" t="s">
        <v>81</v>
      </c>
      <c r="L76" s="67"/>
      <c r="M76" s="67"/>
      <c r="Q76" s="342"/>
      <c r="R76" s="342"/>
      <c r="S76" s="67"/>
    </row>
    <row r="77" spans="2:22" s="68" customFormat="1" ht="18.75" x14ac:dyDescent="0.3">
      <c r="C77" s="67"/>
      <c r="D77" s="67"/>
      <c r="E77" s="128" t="s">
        <v>52</v>
      </c>
      <c r="F77" s="241" t="s">
        <v>59</v>
      </c>
      <c r="G77" s="241"/>
      <c r="H77" s="38" t="s">
        <v>60</v>
      </c>
      <c r="I77" s="38" t="s">
        <v>61</v>
      </c>
      <c r="J77" s="65"/>
      <c r="K77" s="128" t="s">
        <v>52</v>
      </c>
      <c r="L77" s="241" t="s">
        <v>59</v>
      </c>
      <c r="M77" s="241"/>
      <c r="N77" s="38" t="s">
        <v>60</v>
      </c>
      <c r="O77" s="38" t="s">
        <v>61</v>
      </c>
      <c r="P77" s="65"/>
      <c r="Q77" s="158"/>
      <c r="R77" s="343"/>
      <c r="S77" s="343"/>
      <c r="T77" s="158"/>
      <c r="U77" s="158"/>
      <c r="V77" s="65"/>
    </row>
    <row r="78" spans="2:22" s="68" customFormat="1" x14ac:dyDescent="0.25">
      <c r="C78" s="67"/>
      <c r="D78" s="67"/>
      <c r="E78" s="66"/>
      <c r="F78" s="236" t="s">
        <v>64</v>
      </c>
      <c r="G78" s="237"/>
      <c r="H78" s="32">
        <f>IF(F78="Business Administration",Fees!$B$4,IF(F78="Engineering",Fees!$B$5,IF(F78="Agriculture",Fees!$B$6,IF(F78="Architecture,Planning &amp; Design",Fees!$B$7,IF(F78="Arts and Sciences",Fees!$B$8,IF(F78="Health &amp; Human Sciences", Fees!$B$9, IF(F78="Veterinary Medicine", Fees!$B$10,IF(F78="Kinesiology (KIN)",(Fees!$B$9+Fees!$B$11), IF(F78="Interior Design &amp; Fashion (AT,ID, FASH)",(Fees!$B$9+Fees!$B$12), IF(F78="Personal Financial Planning (PFP)",(Fees!$B$9+Fees!$B$13),IF(F78="Physician Assistant Program (PAS)",(Fees!$B$9+Fees!$B$14),0)))))))))))</f>
        <v>0</v>
      </c>
      <c r="I78" s="63">
        <f>E78*H78</f>
        <v>0</v>
      </c>
      <c r="K78" s="66"/>
      <c r="L78" s="236" t="s">
        <v>64</v>
      </c>
      <c r="M78" s="237"/>
      <c r="N78" s="32">
        <f>IF(L78="Business Administration",Fees!$B$4,IF(L78="Engineering",Fees!$B$5,IF(L78="Agriculture",Fees!$B$6,IF(L78="Architecture,Planning &amp; Design",Fees!$B$7,IF(L78="Arts and Sciences",Fees!$B$8,IF(L78="Health &amp; Human Sciences", Fees!$B$9, IF(L78="Veterinary Medicine", Fees!$B$10,IF(L78="Kinesiology (KIN)",(Fees!$B$9+Fees!$B$11), IF(L78="Interior Design &amp; Fashion (AT,ID, FASH)",(Fees!$B$9+Fees!$B$12), IF(L78="Personal Financial Planning (PFP)",(Fees!$B$9+Fees!$B$13),IF(L78="Physician Assistant Program (PAS)",(Fees!$B$9+Fees!$B$14),0)))))))))))</f>
        <v>0</v>
      </c>
      <c r="O78" s="63">
        <f>K78*N78</f>
        <v>0</v>
      </c>
      <c r="Q78" s="158"/>
      <c r="R78" s="341"/>
      <c r="S78" s="341"/>
      <c r="T78" s="159"/>
      <c r="U78" s="159"/>
    </row>
    <row r="79" spans="2:22" s="68" customFormat="1" x14ac:dyDescent="0.25">
      <c r="C79" s="67"/>
      <c r="D79" s="67"/>
      <c r="E79" s="66"/>
      <c r="F79" s="236" t="s">
        <v>64</v>
      </c>
      <c r="G79" s="237"/>
      <c r="H79" s="32">
        <f>IF(F79="Business Administration",Fees!$B$4,IF(F79="Engineering",Fees!$B$5,IF(F79="Agriculture",Fees!$B$6,IF(F79="Architecture,Planning &amp; Design",Fees!$B$7,IF(F79="Arts and Sciences",Fees!$B$8,IF(F79="Health &amp; Human Sciences", Fees!$B$9, IF(F79="Veterinary Medicine", Fees!$B$10,IF(F79="Kinesiology (KIN)",(Fees!$B$9+Fees!$B$11), IF(F79="Interior Design &amp; Fashion (AT,ID, FASH)",(Fees!$B$9+Fees!$B$12), IF(F79="Personal Financial Planning (PFP)",(Fees!$B$9+Fees!$B$13),IF(F79="Physician Assistant Program (PAS)",(Fees!$B$9+Fees!$B$14),0)))))))))))</f>
        <v>0</v>
      </c>
      <c r="I79" s="63">
        <f t="shared" ref="I79:I82" si="19">E79*H79</f>
        <v>0</v>
      </c>
      <c r="K79" s="66"/>
      <c r="L79" s="236" t="s">
        <v>64</v>
      </c>
      <c r="M79" s="237"/>
      <c r="N79" s="32">
        <f>IF(L79="Business Administration",Fees!$B$4,IF(L79="Engineering",Fees!$B$5,IF(L79="Agriculture",Fees!$B$6,IF(L79="Architecture,Planning &amp; Design",Fees!$B$7,IF(L79="Arts and Sciences",Fees!$B$8,IF(L79="Health &amp; Human Sciences", Fees!$B$9, IF(L79="Veterinary Medicine", Fees!$B$10,IF(L79="Kinesiology (KIN)",(Fees!$B$9+Fees!$B$11), IF(L79="Interior Design &amp; Fashion (AT,ID, FASH)",(Fees!$B$9+Fees!$B$12), IF(L79="Personal Financial Planning (PFP)",(Fees!$B$9+Fees!$B$13),IF(L79="Physician Assistant Program (PAS)",(Fees!$B$9+Fees!$B$14),0)))))))))))</f>
        <v>0</v>
      </c>
      <c r="O79" s="63">
        <f t="shared" ref="O79:O82" si="20">K79*N79</f>
        <v>0</v>
      </c>
      <c r="Q79" s="158"/>
      <c r="R79" s="341"/>
      <c r="S79" s="341"/>
      <c r="T79" s="159"/>
      <c r="U79" s="159"/>
    </row>
    <row r="80" spans="2:22" s="68" customFormat="1" x14ac:dyDescent="0.25">
      <c r="C80" s="67"/>
      <c r="D80" s="67"/>
      <c r="E80" s="66"/>
      <c r="F80" s="236" t="s">
        <v>64</v>
      </c>
      <c r="G80" s="237"/>
      <c r="H80" s="32">
        <f>IF(F80="Business Administration",Fees!$B$4,IF(F80="Engineering",Fees!$B$5,IF(F80="Agriculture",Fees!$B$6,IF(F80="Architecture,Planning &amp; Design",Fees!$B$7,IF(F80="Arts and Sciences",Fees!$B$8,IF(F80="Health &amp; Human Sciences", Fees!$B$9, IF(F80="Veterinary Medicine", Fees!$B$10,IF(F80="Kinesiology (KIN)",(Fees!$B$9+Fees!$B$11), IF(F80="Interior Design &amp; Fashion (AT,ID, FASH)",(Fees!$B$9+Fees!$B$12), IF(F80="Personal Financial Planning (PFP)",(Fees!$B$9+Fees!$B$13),IF(F80="Physician Assistant Program (PAS)",(Fees!$B$9+Fees!$B$14),0)))))))))))</f>
        <v>0</v>
      </c>
      <c r="I80" s="63">
        <f t="shared" si="19"/>
        <v>0</v>
      </c>
      <c r="K80" s="66"/>
      <c r="L80" s="236" t="s">
        <v>64</v>
      </c>
      <c r="M80" s="237"/>
      <c r="N80" s="32">
        <f>IF(L80="Business Administration",Fees!$B$4,IF(L80="Engineering",Fees!$B$5,IF(L80="Agriculture",Fees!$B$6,IF(L80="Architecture,Planning &amp; Design",Fees!$B$7,IF(L80="Arts and Sciences",Fees!$B$8,IF(L80="Health &amp; Human Sciences", Fees!$B$9, IF(L80="Veterinary Medicine", Fees!$B$10,IF(L80="Kinesiology (KIN)",(Fees!$B$9+Fees!$B$11), IF(L80="Interior Design &amp; Fashion (AT,ID, FASH)",(Fees!$B$9+Fees!$B$12), IF(L80="Personal Financial Planning (PFP)",(Fees!$B$9+Fees!$B$13),IF(L80="Physician Assistant Program (PAS)",(Fees!$B$9+Fees!$B$14),0)))))))))))</f>
        <v>0</v>
      </c>
      <c r="O80" s="63">
        <f t="shared" si="20"/>
        <v>0</v>
      </c>
      <c r="Q80" s="158"/>
      <c r="R80" s="341"/>
      <c r="S80" s="341"/>
      <c r="T80" s="159"/>
      <c r="U80" s="159"/>
    </row>
    <row r="81" spans="3:21" s="68" customFormat="1" x14ac:dyDescent="0.25">
      <c r="C81" s="67"/>
      <c r="D81" s="67"/>
      <c r="E81" s="66"/>
      <c r="F81" s="236" t="s">
        <v>64</v>
      </c>
      <c r="G81" s="237"/>
      <c r="H81" s="32">
        <f>IF(F81="Business Administration",Fees!$B$4,IF(F81="Engineering",Fees!$B$5,IF(F81="Agriculture",Fees!$B$6,IF(F81="Architecture,Planning &amp; Design",Fees!$B$7,IF(F81="Arts and Sciences",Fees!$B$8,IF(F81="Health &amp; Human Sciences", Fees!$B$9, IF(F81="Veterinary Medicine", Fees!$B$10,IF(F81="Kinesiology (KIN)",(Fees!$B$9+Fees!$B$11), IF(F81="Interior Design &amp; Fashion (AT,ID, FASH)",(Fees!$B$9+Fees!$B$12), IF(F81="Personal Financial Planning (PFP)",(Fees!$B$9+Fees!$B$13),IF(F81="Physician Assistant Program (PAS)",(Fees!$B$9+Fees!$B$14),0)))))))))))</f>
        <v>0</v>
      </c>
      <c r="I81" s="63">
        <f t="shared" si="19"/>
        <v>0</v>
      </c>
      <c r="K81" s="66"/>
      <c r="L81" s="236" t="s">
        <v>64</v>
      </c>
      <c r="M81" s="237"/>
      <c r="N81" s="32">
        <f>IF(L81="Business Administration",Fees!$B$4,IF(L81="Engineering",Fees!$B$5,IF(L81="Agriculture",Fees!$B$6,IF(L81="Architecture,Planning &amp; Design",Fees!$B$7,IF(L81="Arts and Sciences",Fees!$B$8,IF(L81="Health &amp; Human Sciences", Fees!$B$9, IF(L81="Veterinary Medicine", Fees!$B$10,IF(L81="Kinesiology (KIN)",(Fees!$B$9+Fees!$B$11), IF(L81="Interior Design &amp; Fashion (AT,ID, FASH)",(Fees!$B$9+Fees!$B$12), IF(L81="Personal Financial Planning (PFP)",(Fees!$B$9+Fees!$B$13),IF(L81="Physician Assistant Program (PAS)",(Fees!$B$9+Fees!$B$14),0)))))))))))</f>
        <v>0</v>
      </c>
      <c r="O81" s="63">
        <f t="shared" si="20"/>
        <v>0</v>
      </c>
      <c r="Q81" s="158"/>
      <c r="R81" s="341"/>
      <c r="S81" s="341"/>
      <c r="T81" s="159"/>
      <c r="U81" s="159"/>
    </row>
    <row r="82" spans="3:21" s="68" customFormat="1" ht="15.75" customHeight="1" x14ac:dyDescent="0.25">
      <c r="C82" s="67"/>
      <c r="D82" s="67"/>
      <c r="E82" s="66"/>
      <c r="F82" s="236" t="s">
        <v>64</v>
      </c>
      <c r="G82" s="237"/>
      <c r="H82" s="32">
        <f>IF(F82="Business Administration",Fees!$B$4,IF(F82="Engineering",Fees!$B$5,IF(F82="Agriculture",Fees!$B$6,IF(F82="Architecture,Planning &amp; Design",Fees!$B$7,IF(F82="Arts and Sciences",Fees!$B$8,IF(F82="Health &amp; Human Sciences", Fees!$B$9, IF(F82="Veterinary Medicine", Fees!$B$10,IF(F82="Kinesiology (KIN)",(Fees!$B$9+Fees!$B$11), IF(F82="Interior Design &amp; Fashion (AT,ID, FASH)",(Fees!$B$9+Fees!$B$12), IF(F82="Personal Financial Planning (PFP)",(Fees!$B$9+Fees!$B$13),IF(F82="Physician Assistant Program (PAS)",(Fees!$B$9+Fees!$B$14),0)))))))))))</f>
        <v>0</v>
      </c>
      <c r="I82" s="64">
        <f t="shared" si="19"/>
        <v>0</v>
      </c>
      <c r="K82" s="66"/>
      <c r="L82" s="236" t="s">
        <v>64</v>
      </c>
      <c r="M82" s="237"/>
      <c r="N82" s="32">
        <f>IF(L82="Business Administration",Fees!$B$4,IF(L82="Engineering",Fees!$B$5,IF(L82="Agriculture",Fees!$B$6,IF(L82="Architecture,Planning &amp; Design",Fees!$B$7,IF(L82="Arts and Sciences",Fees!$B$8,IF(L82="Health &amp; Human Sciences", Fees!$B$9, IF(L82="Veterinary Medicine", Fees!$B$10,IF(L82="Kinesiology (KIN)",(Fees!$B$9+Fees!$B$11), IF(L82="Interior Design &amp; Fashion (AT,ID, FASH)",(Fees!$B$9+Fees!$B$12), IF(L82="Personal Financial Planning (PFP)",(Fees!$B$9+Fees!$B$13),IF(L82="Physician Assistant Program (PAS)",(Fees!$B$9+Fees!$B$14),0)))))))))))</f>
        <v>0</v>
      </c>
      <c r="O82" s="64">
        <f t="shared" si="20"/>
        <v>0</v>
      </c>
      <c r="Q82" s="158"/>
      <c r="R82" s="341"/>
      <c r="S82" s="341"/>
      <c r="T82" s="159"/>
      <c r="U82" s="159"/>
    </row>
    <row r="83" spans="3:21" s="68" customFormat="1" x14ac:dyDescent="0.25">
      <c r="C83" s="67"/>
      <c r="D83" s="71"/>
      <c r="E83" s="59">
        <f>SUM(E78:E82)</f>
        <v>0</v>
      </c>
      <c r="F83" s="43" t="s">
        <v>70</v>
      </c>
      <c r="G83" s="42"/>
      <c r="H83" s="163"/>
      <c r="I83" s="60">
        <f>IF(OR(F78="Veterinary Medicine",F79="Veterinary Medicine",F80="Veterinary Medicine",F81="Veterinary Medicine",F82="Veterinary Medicine"), (SUM(I78:I82)+Fees!$C$36),SUM(I78:I82))</f>
        <v>0</v>
      </c>
      <c r="J83" s="160" t="s">
        <v>71</v>
      </c>
      <c r="K83" s="59">
        <f>SUM(K78:K82)</f>
        <v>0</v>
      </c>
      <c r="L83" s="43" t="s">
        <v>70</v>
      </c>
      <c r="M83" s="42"/>
      <c r="N83" s="163"/>
      <c r="O83" s="60">
        <f>IF(OR(L78="Veterinary Medicine",L79="Veterinary Medicine",L80="Veterinary Medicine",L81="Veterinary Medicine",L82="Veterinary Medicine"), (SUM(O78:O82)+Fees!$C$36),SUM(O78:O82))</f>
        <v>0</v>
      </c>
      <c r="P83" s="157" t="s">
        <v>71</v>
      </c>
      <c r="Q83" s="67"/>
      <c r="R83" s="130"/>
      <c r="S83" s="67"/>
      <c r="T83" s="67"/>
      <c r="U83" s="161"/>
    </row>
    <row r="84" spans="3:21" s="68" customFormat="1" x14ac:dyDescent="0.25">
      <c r="C84" s="67"/>
      <c r="D84" s="67"/>
      <c r="E84" s="67"/>
      <c r="F84" s="67"/>
      <c r="G84" s="67"/>
      <c r="H84" s="67"/>
      <c r="I84" s="67"/>
      <c r="J84" s="67"/>
      <c r="K84" s="67"/>
      <c r="L84" s="67"/>
      <c r="P84" s="76"/>
    </row>
  </sheetData>
  <sheetProtection algorithmName="SHA-512" hashValue="B/d16rVcz0HYyKwz8feOvM7upMTZucJmWY2rDDFrOBw4mAd2xXGh/Nail64qDv8ZNUj8ctp59zyq18cSvDWhIw==" saltValue="Dkb8wu/fu3OEdIQaOoj9wA==" spinCount="100000" sheet="1" objects="1" scenarios="1"/>
  <protectedRanges>
    <protectedRange sqref="C6:S9" name="Range1"/>
    <protectedRange sqref="C12:S12" name="Range2"/>
    <protectedRange sqref="C15:S15" name="Range3"/>
    <protectedRange sqref="B22:B23" name="Range4"/>
    <protectedRange sqref="E22:E24" name="Range5"/>
    <protectedRange sqref="H22:H24" name="Range6"/>
    <protectedRange sqref="K22:K24" name="Range7"/>
    <protectedRange sqref="E28 H28 K28 N28 Q28 T28 C32" name="Range8"/>
    <protectedRange sqref="E38:G42 K38:M42 Q38:S42 E46:G50 K46:M50 Q46:S50 E54:G58 K54:M58 Q54:S58 E62:G66 K62:M66 Q62:S66 E70:G74 K70:M74 Q70:S74 E78:G82 K78:M82" name="Range9"/>
  </protectedRanges>
  <customSheetViews>
    <customSheetView guid="{13445976-5095-495F-B077-64D8D30B9536}" showGridLines="0" hiddenRows="1">
      <selection activeCell="I25" sqref="I25:J25"/>
      <pageMargins left="0" right="0" top="0" bottom="0" header="0" footer="0"/>
      <pageSetup orientation="landscape" r:id="rId1"/>
    </customSheetView>
    <customSheetView guid="{0C0220E7-9143-4843-A65B-3E7E526898B1}" showGridLines="0">
      <selection activeCell="F30" sqref="F30"/>
      <pageMargins left="0" right="0" top="0" bottom="0" header="0" footer="0"/>
      <pageSetup orientation="landscape" r:id="rId2"/>
    </customSheetView>
    <customSheetView guid="{C092AED6-F11B-4232-A1E0-328235921869}" showGridLines="0">
      <selection activeCell="K6" sqref="K6:N20"/>
      <pageMargins left="0" right="0" top="0" bottom="0" header="0" footer="0"/>
      <pageSetup orientation="landscape" r:id="rId3"/>
    </customSheetView>
  </customSheetViews>
  <mergeCells count="219">
    <mergeCell ref="Z37:Z39"/>
    <mergeCell ref="R9:S9"/>
    <mergeCell ref="F9:G9"/>
    <mergeCell ref="A2:B2"/>
    <mergeCell ref="B1:N1"/>
    <mergeCell ref="F82:G82"/>
    <mergeCell ref="L82:M82"/>
    <mergeCell ref="R82:S82"/>
    <mergeCell ref="F72:G72"/>
    <mergeCell ref="L72:M72"/>
    <mergeCell ref="R72:S72"/>
    <mergeCell ref="F73:G73"/>
    <mergeCell ref="L73:M73"/>
    <mergeCell ref="R73:S73"/>
    <mergeCell ref="Q68:R68"/>
    <mergeCell ref="F69:G69"/>
    <mergeCell ref="L69:M69"/>
    <mergeCell ref="R69:S69"/>
    <mergeCell ref="F70:G70"/>
    <mergeCell ref="L70:M70"/>
    <mergeCell ref="R70:S70"/>
    <mergeCell ref="R29:S29"/>
    <mergeCell ref="F80:G80"/>
    <mergeCell ref="L80:M80"/>
    <mergeCell ref="R80:S80"/>
    <mergeCell ref="F81:G81"/>
    <mergeCell ref="L81:M81"/>
    <mergeCell ref="R81:S81"/>
    <mergeCell ref="F74:G74"/>
    <mergeCell ref="L74:M74"/>
    <mergeCell ref="R74:S74"/>
    <mergeCell ref="Q76:R76"/>
    <mergeCell ref="F77:G77"/>
    <mergeCell ref="L77:M77"/>
    <mergeCell ref="R77:S77"/>
    <mergeCell ref="F78:G78"/>
    <mergeCell ref="L78:M78"/>
    <mergeCell ref="R78:S78"/>
    <mergeCell ref="F79:G79"/>
    <mergeCell ref="L79:M79"/>
    <mergeCell ref="R79:S79"/>
    <mergeCell ref="F71:G71"/>
    <mergeCell ref="L71:M71"/>
    <mergeCell ref="R71:S71"/>
    <mergeCell ref="L63:M63"/>
    <mergeCell ref="L47:M47"/>
    <mergeCell ref="L48:M48"/>
    <mergeCell ref="L49:M49"/>
    <mergeCell ref="L50:M50"/>
    <mergeCell ref="L57:M57"/>
    <mergeCell ref="L58:M58"/>
    <mergeCell ref="F61:G61"/>
    <mergeCell ref="F62:G62"/>
    <mergeCell ref="L55:M55"/>
    <mergeCell ref="L64:M64"/>
    <mergeCell ref="L65:M65"/>
    <mergeCell ref="F55:G55"/>
    <mergeCell ref="F56:G56"/>
    <mergeCell ref="F57:G57"/>
    <mergeCell ref="F48:G48"/>
    <mergeCell ref="F49:G49"/>
    <mergeCell ref="F50:G50"/>
    <mergeCell ref="R66:S66"/>
    <mergeCell ref="R49:S49"/>
    <mergeCell ref="R26:S26"/>
    <mergeCell ref="R27:S27"/>
    <mergeCell ref="R28:S28"/>
    <mergeCell ref="F41:G41"/>
    <mergeCell ref="L41:M41"/>
    <mergeCell ref="L42:M42"/>
    <mergeCell ref="F45:G45"/>
    <mergeCell ref="F46:G46"/>
    <mergeCell ref="F47:G47"/>
    <mergeCell ref="Q36:R36"/>
    <mergeCell ref="L45:M45"/>
    <mergeCell ref="L46:M46"/>
    <mergeCell ref="L26:M26"/>
    <mergeCell ref="F42:G42"/>
    <mergeCell ref="L37:M37"/>
    <mergeCell ref="L38:M38"/>
    <mergeCell ref="L39:M39"/>
    <mergeCell ref="L40:M40"/>
    <mergeCell ref="F37:G37"/>
    <mergeCell ref="F38:G38"/>
    <mergeCell ref="F39:G39"/>
    <mergeCell ref="F40:G40"/>
    <mergeCell ref="I27:J27"/>
    <mergeCell ref="L29:M29"/>
    <mergeCell ref="C22:D22"/>
    <mergeCell ref="I22:J22"/>
    <mergeCell ref="R23:S23"/>
    <mergeCell ref="R24:S24"/>
    <mergeCell ref="C24:D24"/>
    <mergeCell ref="F2:H2"/>
    <mergeCell ref="C2:E2"/>
    <mergeCell ref="I2:K2"/>
    <mergeCell ref="I21:K21"/>
    <mergeCell ref="F24:G24"/>
    <mergeCell ref="L21:N21"/>
    <mergeCell ref="L24:M24"/>
    <mergeCell ref="L23:M23"/>
    <mergeCell ref="L22:M22"/>
    <mergeCell ref="F22:G22"/>
    <mergeCell ref="R2:S2"/>
    <mergeCell ref="C9:D9"/>
    <mergeCell ref="I23:J23"/>
    <mergeCell ref="I24:J24"/>
    <mergeCell ref="L2:N2"/>
    <mergeCell ref="O22:P22"/>
    <mergeCell ref="O21:Q21"/>
    <mergeCell ref="O23:P23"/>
    <mergeCell ref="I9:J9"/>
    <mergeCell ref="L9:M9"/>
    <mergeCell ref="O9:P9"/>
    <mergeCell ref="A3:B3"/>
    <mergeCell ref="A11:B11"/>
    <mergeCell ref="A12:B12"/>
    <mergeCell ref="A4:B4"/>
    <mergeCell ref="A5:B5"/>
    <mergeCell ref="A6:B6"/>
    <mergeCell ref="A8:B8"/>
    <mergeCell ref="A7:B7"/>
    <mergeCell ref="A9:B10"/>
    <mergeCell ref="A26:B26"/>
    <mergeCell ref="C26:D26"/>
    <mergeCell ref="I29:J29"/>
    <mergeCell ref="I26:J26"/>
    <mergeCell ref="F29:G29"/>
    <mergeCell ref="A14:B14"/>
    <mergeCell ref="F21:H21"/>
    <mergeCell ref="A13:B13"/>
    <mergeCell ref="A20:B20"/>
    <mergeCell ref="A21:B21"/>
    <mergeCell ref="A15:B15"/>
    <mergeCell ref="A16:B16"/>
    <mergeCell ref="A17:B17"/>
    <mergeCell ref="C21:E21"/>
    <mergeCell ref="C29:D29"/>
    <mergeCell ref="F26:G26"/>
    <mergeCell ref="F28:G28"/>
    <mergeCell ref="C28:D28"/>
    <mergeCell ref="C27:D27"/>
    <mergeCell ref="F25:G25"/>
    <mergeCell ref="F27:G27"/>
    <mergeCell ref="I28:J28"/>
    <mergeCell ref="C23:D23"/>
    <mergeCell ref="F23:G23"/>
    <mergeCell ref="L28:M28"/>
    <mergeCell ref="L27:M27"/>
    <mergeCell ref="L66:M66"/>
    <mergeCell ref="F64:G64"/>
    <mergeCell ref="F65:G65"/>
    <mergeCell ref="F66:G66"/>
    <mergeCell ref="L61:M61"/>
    <mergeCell ref="L62:M62"/>
    <mergeCell ref="R37:S37"/>
    <mergeCell ref="R38:S38"/>
    <mergeCell ref="R39:S39"/>
    <mergeCell ref="R40:S40"/>
    <mergeCell ref="R41:S41"/>
    <mergeCell ref="R42:S42"/>
    <mergeCell ref="Q44:R44"/>
    <mergeCell ref="R45:S45"/>
    <mergeCell ref="R46:S46"/>
    <mergeCell ref="R47:S47"/>
    <mergeCell ref="R48:S48"/>
    <mergeCell ref="Q60:R60"/>
    <mergeCell ref="F63:G63"/>
    <mergeCell ref="F58:G58"/>
    <mergeCell ref="L53:M53"/>
    <mergeCell ref="L54:M54"/>
    <mergeCell ref="O2:Q2"/>
    <mergeCell ref="O25:P25"/>
    <mergeCell ref="O26:P26"/>
    <mergeCell ref="U17:X17"/>
    <mergeCell ref="U16:X16"/>
    <mergeCell ref="U15:X15"/>
    <mergeCell ref="O29:P29"/>
    <mergeCell ref="O27:P27"/>
    <mergeCell ref="O28:P28"/>
    <mergeCell ref="U10:X10"/>
    <mergeCell ref="U11:X11"/>
    <mergeCell ref="U12:X12"/>
    <mergeCell ref="U13:X13"/>
    <mergeCell ref="U14:X14"/>
    <mergeCell ref="U4:X4"/>
    <mergeCell ref="U5:X5"/>
    <mergeCell ref="U6:X6"/>
    <mergeCell ref="U7:X7"/>
    <mergeCell ref="U8:X8"/>
    <mergeCell ref="V20:Z29"/>
    <mergeCell ref="U9:X9"/>
    <mergeCell ref="R21:T21"/>
    <mergeCell ref="O24:P24"/>
    <mergeCell ref="R22:S22"/>
    <mergeCell ref="C34:C36"/>
    <mergeCell ref="B34:B36"/>
    <mergeCell ref="A34:A36"/>
    <mergeCell ref="W37:Y39"/>
    <mergeCell ref="R62:S62"/>
    <mergeCell ref="R63:S63"/>
    <mergeCell ref="R64:S64"/>
    <mergeCell ref="R65:S65"/>
    <mergeCell ref="R25:S25"/>
    <mergeCell ref="R50:S50"/>
    <mergeCell ref="Q52:R52"/>
    <mergeCell ref="R53:S53"/>
    <mergeCell ref="R54:S54"/>
    <mergeCell ref="R55:S55"/>
    <mergeCell ref="R56:S56"/>
    <mergeCell ref="R57:S57"/>
    <mergeCell ref="R58:S58"/>
    <mergeCell ref="R61:S61"/>
    <mergeCell ref="C25:D25"/>
    <mergeCell ref="L25:M25"/>
    <mergeCell ref="I25:J25"/>
    <mergeCell ref="L56:M56"/>
    <mergeCell ref="F53:G53"/>
    <mergeCell ref="F54:G54"/>
  </mergeCells>
  <dataValidations count="1">
    <dataValidation type="list" allowBlank="1" showInputMessage="1" showErrorMessage="1" sqref="C32" xr:uid="{BD51FF68-F9B0-463A-9195-34D02842FD94}">
      <formula1>$D$31:$E$31</formula1>
    </dataValidation>
  </dataValidations>
  <pageMargins left="0.7" right="0.7" top="0.75" bottom="0.75" header="0.3" footer="0.3"/>
  <pageSetup orientation="landscape" r:id="rId4"/>
  <ignoredErrors>
    <ignoredError sqref="F10:G10 L10:M10 H25 K25 N25 Q25 T25" unlockedFormula="1"/>
  </ignoredErrors>
  <drawing r:id="rId5"/>
  <legacyDrawing r:id="rId6"/>
  <extLst>
    <ext xmlns:x14="http://schemas.microsoft.com/office/spreadsheetml/2009/9/main" uri="{CCE6A557-97BC-4b89-ADB6-D9C93CAAB3DF}">
      <x14:dataValidations xmlns:xm="http://schemas.microsoft.com/office/excel/2006/main" count="5">
        <x14:dataValidation type="list" allowBlank="1" showInputMessage="1" showErrorMessage="1" xr:uid="{66A648C8-3B1A-4F07-A2B9-32508BD71C64}">
          <x14:formula1>
            <xm:f>Fees!$C$19:$C$35</xm:f>
          </x14:formula1>
          <xm:sqref>E36</xm:sqref>
        </x14:dataValidation>
        <x14:dataValidation type="list" allowBlank="1" showInputMessage="1" showErrorMessage="1" xr:uid="{DAAD6D94-7956-4FC0-81AE-0C7E4C59BBEA}">
          <x14:formula1>
            <xm:f>Fees!$B$18:$B$20</xm:f>
          </x14:formula1>
          <xm:sqref>R9:S9 C9:D9 I9:J9 L9:M9 O9:P9 F9:G9</xm:sqref>
        </x14:dataValidation>
        <x14:dataValidation type="list" allowBlank="1" showInputMessage="1" showErrorMessage="1" xr:uid="{1A64B4F0-73FF-41B5-9559-09ABD1AA35F4}">
          <x14:formula1>
            <xm:f>Fees!$A$4:$A$10</xm:f>
          </x14:formula1>
          <xm:sqref>R78:S82</xm:sqref>
        </x14:dataValidation>
        <x14:dataValidation type="list" showInputMessage="1" showErrorMessage="1" xr:uid="{0CB776D9-F3EF-434A-BB3A-F95E597BD4AB}">
          <x14:formula1>
            <xm:f>Fees!$A$3:$A$14</xm:f>
          </x14:formula1>
          <xm:sqref>F38:G42 L38:M42 R38:S42 F46:G50 L46:M50 R46:S50 F54:G58 L54:M58 R54:S58 F62:G66 L62:M66 R62:S66 F70:G74 L70:M74 R70:S74 F78:G82 L78:M82</xm:sqref>
        </x14:dataValidation>
        <x14:dataValidation type="list" allowBlank="1" showInputMessage="1" showErrorMessage="1" xr:uid="{B53FD856-CA6C-4215-AF81-451BDE100E51}">
          <x14:formula1>
            <xm:f>Fees!$B$22:$B$23</xm:f>
          </x14:formula1>
          <xm:sqref>Z37:Z39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8323E-13B5-45FB-8C8C-ECDE0ED8EE34}">
  <sheetPr>
    <tabColor theme="6" tint="0.59999389629810485"/>
    <pageSetUpPr fitToPage="1"/>
  </sheetPr>
  <dimension ref="A1:B121"/>
  <sheetViews>
    <sheetView zoomScale="110" zoomScaleNormal="110" workbookViewId="0">
      <selection activeCell="B5" sqref="B5"/>
    </sheetView>
  </sheetViews>
  <sheetFormatPr defaultRowHeight="15" x14ac:dyDescent="0.25"/>
  <cols>
    <col min="1" max="1" width="69.5703125" bestFit="1" customWidth="1"/>
    <col min="2" max="2" width="11.28515625" style="139" customWidth="1"/>
  </cols>
  <sheetData>
    <row r="1" spans="1:2" s="133" customFormat="1" ht="70.5" customHeight="1" thickBot="1" x14ac:dyDescent="0.75">
      <c r="A1" s="352" t="s">
        <v>83</v>
      </c>
      <c r="B1" s="353"/>
    </row>
    <row r="2" spans="1:2" ht="15.75" x14ac:dyDescent="0.25">
      <c r="A2" s="166" t="s">
        <v>84</v>
      </c>
      <c r="B2" s="134" t="s">
        <v>85</v>
      </c>
    </row>
    <row r="3" spans="1:2" ht="15.75" x14ac:dyDescent="0.25">
      <c r="A3" s="354" t="s">
        <v>86</v>
      </c>
      <c r="B3" s="355"/>
    </row>
    <row r="4" spans="1:2" s="77" customFormat="1" ht="15.75" x14ac:dyDescent="0.25">
      <c r="A4" s="167" t="s">
        <v>87</v>
      </c>
      <c r="B4" s="168"/>
    </row>
    <row r="5" spans="1:2" s="77" customFormat="1" ht="15.75" x14ac:dyDescent="0.25">
      <c r="A5" s="170" t="s">
        <v>88</v>
      </c>
      <c r="B5" s="168"/>
    </row>
    <row r="6" spans="1:2" s="77" customFormat="1" ht="15.75" x14ac:dyDescent="0.25">
      <c r="A6" s="167" t="s">
        <v>89</v>
      </c>
      <c r="B6" s="168"/>
    </row>
    <row r="7" spans="1:2" s="77" customFormat="1" ht="15.75" x14ac:dyDescent="0.25">
      <c r="A7" s="170" t="s">
        <v>90</v>
      </c>
      <c r="B7" s="168"/>
    </row>
    <row r="8" spans="1:2" s="77" customFormat="1" ht="15.75" x14ac:dyDescent="0.25">
      <c r="A8" s="170" t="s">
        <v>91</v>
      </c>
      <c r="B8" s="168"/>
    </row>
    <row r="9" spans="1:2" s="77" customFormat="1" ht="15.75" x14ac:dyDescent="0.25">
      <c r="A9" s="170" t="s">
        <v>92</v>
      </c>
      <c r="B9" s="168"/>
    </row>
    <row r="10" spans="1:2" s="77" customFormat="1" ht="15.75" x14ac:dyDescent="0.25">
      <c r="A10" s="170" t="s">
        <v>93</v>
      </c>
      <c r="B10" s="168"/>
    </row>
    <row r="11" spans="1:2" s="77" customFormat="1" ht="15.75" x14ac:dyDescent="0.25">
      <c r="A11" s="170" t="s">
        <v>94</v>
      </c>
      <c r="B11" s="168"/>
    </row>
    <row r="12" spans="1:2" s="77" customFormat="1" ht="15.75" x14ac:dyDescent="0.25">
      <c r="A12" s="167" t="s">
        <v>95</v>
      </c>
      <c r="B12" s="168"/>
    </row>
    <row r="13" spans="1:2" s="77" customFormat="1" ht="15.75" x14ac:dyDescent="0.25">
      <c r="A13" s="170" t="s">
        <v>96</v>
      </c>
      <c r="B13" s="168"/>
    </row>
    <row r="14" spans="1:2" s="77" customFormat="1" ht="15.75" x14ac:dyDescent="0.25">
      <c r="A14" s="170" t="s">
        <v>97</v>
      </c>
      <c r="B14" s="168"/>
    </row>
    <row r="15" spans="1:2" s="77" customFormat="1" ht="15.75" x14ac:dyDescent="0.25">
      <c r="A15" s="170" t="s">
        <v>98</v>
      </c>
      <c r="B15" s="168"/>
    </row>
    <row r="16" spans="1:2" s="77" customFormat="1" ht="15.75" x14ac:dyDescent="0.25">
      <c r="A16" s="170" t="s">
        <v>99</v>
      </c>
      <c r="B16" s="168"/>
    </row>
    <row r="17" spans="1:2" s="77" customFormat="1" ht="15.75" x14ac:dyDescent="0.25">
      <c r="A17" s="167" t="s">
        <v>100</v>
      </c>
      <c r="B17" s="168"/>
    </row>
    <row r="18" spans="1:2" s="77" customFormat="1" ht="15.75" x14ac:dyDescent="0.25">
      <c r="A18" s="170" t="s">
        <v>101</v>
      </c>
      <c r="B18" s="168"/>
    </row>
    <row r="19" spans="1:2" s="77" customFormat="1" ht="15.75" x14ac:dyDescent="0.25">
      <c r="A19" s="170" t="s">
        <v>102</v>
      </c>
      <c r="B19" s="168"/>
    </row>
    <row r="20" spans="1:2" s="77" customFormat="1" ht="15.75" x14ac:dyDescent="0.25">
      <c r="A20" s="167" t="s">
        <v>103</v>
      </c>
      <c r="B20" s="168"/>
    </row>
    <row r="21" spans="1:2" s="77" customFormat="1" ht="15.75" x14ac:dyDescent="0.25">
      <c r="A21" s="170" t="s">
        <v>104</v>
      </c>
      <c r="B21" s="168"/>
    </row>
    <row r="22" spans="1:2" s="77" customFormat="1" ht="15.75" x14ac:dyDescent="0.25">
      <c r="A22" s="170" t="s">
        <v>105</v>
      </c>
      <c r="B22" s="168"/>
    </row>
    <row r="23" spans="1:2" s="77" customFormat="1" ht="15.75" x14ac:dyDescent="0.25">
      <c r="A23" s="170" t="s">
        <v>106</v>
      </c>
      <c r="B23" s="168"/>
    </row>
    <row r="24" spans="1:2" s="77" customFormat="1" ht="15.75" x14ac:dyDescent="0.25">
      <c r="A24" s="170" t="s">
        <v>107</v>
      </c>
      <c r="B24" s="168"/>
    </row>
    <row r="25" spans="1:2" s="77" customFormat="1" ht="15.75" x14ac:dyDescent="0.25">
      <c r="A25" s="170" t="s">
        <v>108</v>
      </c>
      <c r="B25" s="168"/>
    </row>
    <row r="26" spans="1:2" s="77" customFormat="1" ht="15.75" x14ac:dyDescent="0.25">
      <c r="A26" s="170" t="s">
        <v>109</v>
      </c>
      <c r="B26" s="168"/>
    </row>
    <row r="27" spans="1:2" s="77" customFormat="1" ht="15.75" x14ac:dyDescent="0.25">
      <c r="A27" s="167" t="s">
        <v>110</v>
      </c>
      <c r="B27" s="168"/>
    </row>
    <row r="28" spans="1:2" s="77" customFormat="1" ht="15.75" x14ac:dyDescent="0.25">
      <c r="A28" s="170" t="s">
        <v>111</v>
      </c>
      <c r="B28" s="168"/>
    </row>
    <row r="29" spans="1:2" s="77" customFormat="1" ht="15.75" x14ac:dyDescent="0.25">
      <c r="A29" s="170" t="s">
        <v>112</v>
      </c>
      <c r="B29" s="168"/>
    </row>
    <row r="30" spans="1:2" s="77" customFormat="1" ht="15.75" x14ac:dyDescent="0.25">
      <c r="A30" s="170" t="s">
        <v>113</v>
      </c>
      <c r="B30" s="168"/>
    </row>
    <row r="31" spans="1:2" s="77" customFormat="1" ht="15.75" x14ac:dyDescent="0.25">
      <c r="A31" s="170"/>
      <c r="B31" s="168"/>
    </row>
    <row r="32" spans="1:2" s="77" customFormat="1" ht="15.75" x14ac:dyDescent="0.25">
      <c r="A32" s="170"/>
      <c r="B32" s="168"/>
    </row>
    <row r="33" spans="1:2" s="138" customFormat="1" ht="15.75" customHeight="1" x14ac:dyDescent="0.35">
      <c r="A33" s="136" t="s">
        <v>22</v>
      </c>
      <c r="B33" s="137">
        <f>SUM(B5:B32)</f>
        <v>0</v>
      </c>
    </row>
    <row r="34" spans="1:2" ht="15.75" x14ac:dyDescent="0.25">
      <c r="A34" s="135"/>
      <c r="B34" s="135"/>
    </row>
    <row r="35" spans="1:2" x14ac:dyDescent="0.25">
      <c r="B35"/>
    </row>
    <row r="36" spans="1:2" x14ac:dyDescent="0.25">
      <c r="B36"/>
    </row>
    <row r="37" spans="1:2" x14ac:dyDescent="0.25">
      <c r="B37"/>
    </row>
    <row r="38" spans="1:2" x14ac:dyDescent="0.25">
      <c r="B38"/>
    </row>
    <row r="39" spans="1:2" x14ac:dyDescent="0.25">
      <c r="B39"/>
    </row>
    <row r="40" spans="1:2" x14ac:dyDescent="0.25">
      <c r="B40"/>
    </row>
    <row r="41" spans="1:2" x14ac:dyDescent="0.25">
      <c r="B41"/>
    </row>
    <row r="42" spans="1:2" x14ac:dyDescent="0.25">
      <c r="B42"/>
    </row>
    <row r="43" spans="1:2" x14ac:dyDescent="0.25">
      <c r="B43"/>
    </row>
    <row r="44" spans="1:2" x14ac:dyDescent="0.25">
      <c r="B44"/>
    </row>
    <row r="45" spans="1:2" x14ac:dyDescent="0.25">
      <c r="B45"/>
    </row>
    <row r="46" spans="1:2" x14ac:dyDescent="0.25">
      <c r="B46"/>
    </row>
    <row r="47" spans="1:2" x14ac:dyDescent="0.25">
      <c r="B47"/>
    </row>
    <row r="48" spans="1: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sheetData>
  <mergeCells count="2">
    <mergeCell ref="A1:B1"/>
    <mergeCell ref="A3:B3"/>
  </mergeCells>
  <printOptions horizontalCentered="1" verticalCentered="1"/>
  <pageMargins left="0.7" right="0.7" top="0.5" bottom="0.25" header="0.3" footer="0.3"/>
  <pageSetup scale="3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AD86F5-B3C5-4E5E-9CE0-09B7FB2EC249}">
  <sheetPr>
    <tabColor theme="6"/>
    <pageSetUpPr fitToPage="1"/>
  </sheetPr>
  <dimension ref="A1:B128"/>
  <sheetViews>
    <sheetView zoomScaleNormal="100" workbookViewId="0">
      <selection activeCell="B5" sqref="B5"/>
    </sheetView>
  </sheetViews>
  <sheetFormatPr defaultRowHeight="15" x14ac:dyDescent="0.25"/>
  <cols>
    <col min="1" max="1" width="69.5703125" bestFit="1" customWidth="1"/>
    <col min="2" max="2" width="11.28515625" style="139" customWidth="1"/>
  </cols>
  <sheetData>
    <row r="1" spans="1:2" s="133" customFormat="1" ht="70.5" customHeight="1" thickBot="1" x14ac:dyDescent="0.75">
      <c r="A1" s="352" t="s">
        <v>114</v>
      </c>
      <c r="B1" s="353"/>
    </row>
    <row r="2" spans="1:2" ht="15.75" x14ac:dyDescent="0.25">
      <c r="A2" s="166" t="s">
        <v>84</v>
      </c>
      <c r="B2" s="134" t="s">
        <v>85</v>
      </c>
    </row>
    <row r="3" spans="1:2" ht="15.75" x14ac:dyDescent="0.25">
      <c r="A3" s="354" t="s">
        <v>86</v>
      </c>
      <c r="B3" s="355"/>
    </row>
    <row r="4" spans="1:2" s="77" customFormat="1" ht="15.75" x14ac:dyDescent="0.25">
      <c r="A4" s="167" t="s">
        <v>115</v>
      </c>
      <c r="B4" s="168"/>
    </row>
    <row r="5" spans="1:2" s="77" customFormat="1" ht="15.75" x14ac:dyDescent="0.25">
      <c r="A5" s="170" t="s">
        <v>116</v>
      </c>
      <c r="B5" s="168"/>
    </row>
    <row r="6" spans="1:2" s="77" customFormat="1" ht="15.75" x14ac:dyDescent="0.25">
      <c r="A6" s="170" t="s">
        <v>117</v>
      </c>
      <c r="B6" s="168"/>
    </row>
    <row r="7" spans="1:2" s="77" customFormat="1" ht="15.75" x14ac:dyDescent="0.25">
      <c r="A7" s="170" t="s">
        <v>118</v>
      </c>
      <c r="B7" s="168"/>
    </row>
    <row r="8" spans="1:2" s="77" customFormat="1" ht="15.75" x14ac:dyDescent="0.25">
      <c r="A8" s="170" t="s">
        <v>119</v>
      </c>
      <c r="B8" s="168"/>
    </row>
    <row r="9" spans="1:2" s="77" customFormat="1" ht="15.75" x14ac:dyDescent="0.25">
      <c r="A9" s="170" t="s">
        <v>88</v>
      </c>
      <c r="B9" s="168"/>
    </row>
    <row r="10" spans="1:2" s="77" customFormat="1" ht="15.75" x14ac:dyDescent="0.25">
      <c r="A10" s="167" t="s">
        <v>89</v>
      </c>
      <c r="B10" s="168"/>
    </row>
    <row r="11" spans="1:2" s="77" customFormat="1" ht="15.75" x14ac:dyDescent="0.25">
      <c r="A11" s="170" t="s">
        <v>90</v>
      </c>
      <c r="B11" s="168"/>
    </row>
    <row r="12" spans="1:2" s="77" customFormat="1" ht="15.75" x14ac:dyDescent="0.25">
      <c r="A12" s="170" t="s">
        <v>91</v>
      </c>
      <c r="B12" s="168"/>
    </row>
    <row r="13" spans="1:2" s="77" customFormat="1" ht="15.75" x14ac:dyDescent="0.25">
      <c r="A13" s="170" t="s">
        <v>92</v>
      </c>
      <c r="B13" s="168"/>
    </row>
    <row r="14" spans="1:2" s="77" customFormat="1" ht="15.75" x14ac:dyDescent="0.25">
      <c r="A14" s="170" t="s">
        <v>93</v>
      </c>
      <c r="B14" s="168"/>
    </row>
    <row r="15" spans="1:2" s="77" customFormat="1" ht="15.75" x14ac:dyDescent="0.25">
      <c r="A15" s="170" t="s">
        <v>94</v>
      </c>
      <c r="B15" s="168"/>
    </row>
    <row r="16" spans="1:2" s="77" customFormat="1" ht="15.75" x14ac:dyDescent="0.25">
      <c r="A16" s="167" t="s">
        <v>95</v>
      </c>
      <c r="B16" s="168"/>
    </row>
    <row r="17" spans="1:2" s="77" customFormat="1" ht="15.75" x14ac:dyDescent="0.25">
      <c r="A17" s="170" t="s">
        <v>120</v>
      </c>
      <c r="B17" s="168"/>
    </row>
    <row r="18" spans="1:2" s="77" customFormat="1" ht="15.75" x14ac:dyDescent="0.25">
      <c r="A18" s="170" t="s">
        <v>97</v>
      </c>
      <c r="B18" s="168"/>
    </row>
    <row r="19" spans="1:2" s="77" customFormat="1" ht="15.75" x14ac:dyDescent="0.25">
      <c r="A19" s="170" t="s">
        <v>98</v>
      </c>
      <c r="B19" s="168"/>
    </row>
    <row r="20" spans="1:2" s="77" customFormat="1" ht="15.75" x14ac:dyDescent="0.25">
      <c r="A20" s="170" t="s">
        <v>121</v>
      </c>
      <c r="B20" s="168"/>
    </row>
    <row r="21" spans="1:2" s="77" customFormat="1" ht="15.75" x14ac:dyDescent="0.25">
      <c r="A21" s="167" t="s">
        <v>100</v>
      </c>
      <c r="B21" s="168"/>
    </row>
    <row r="22" spans="1:2" s="77" customFormat="1" ht="15.75" x14ac:dyDescent="0.25">
      <c r="A22" s="170" t="s">
        <v>101</v>
      </c>
      <c r="B22" s="168"/>
    </row>
    <row r="23" spans="1:2" s="77" customFormat="1" ht="15.75" x14ac:dyDescent="0.25">
      <c r="A23" s="170" t="s">
        <v>102</v>
      </c>
      <c r="B23" s="168"/>
    </row>
    <row r="24" spans="1:2" s="77" customFormat="1" ht="15.75" x14ac:dyDescent="0.25">
      <c r="A24" s="167" t="s">
        <v>122</v>
      </c>
      <c r="B24" s="168"/>
    </row>
    <row r="25" spans="1:2" s="77" customFormat="1" ht="15.75" x14ac:dyDescent="0.25">
      <c r="A25" s="170" t="s">
        <v>123</v>
      </c>
      <c r="B25" s="168"/>
    </row>
    <row r="26" spans="1:2" s="77" customFormat="1" ht="15.75" x14ac:dyDescent="0.25">
      <c r="A26" s="170" t="s">
        <v>124</v>
      </c>
      <c r="B26" s="168"/>
    </row>
    <row r="27" spans="1:2" s="77" customFormat="1" ht="15.75" x14ac:dyDescent="0.25">
      <c r="A27" s="167" t="s">
        <v>103</v>
      </c>
      <c r="B27" s="168"/>
    </row>
    <row r="28" spans="1:2" s="77" customFormat="1" ht="15.75" x14ac:dyDescent="0.25">
      <c r="A28" s="170" t="s">
        <v>104</v>
      </c>
      <c r="B28" s="168"/>
    </row>
    <row r="29" spans="1:2" s="77" customFormat="1" ht="15.75" x14ac:dyDescent="0.25">
      <c r="A29" s="170" t="s">
        <v>105</v>
      </c>
      <c r="B29" s="168"/>
    </row>
    <row r="30" spans="1:2" s="77" customFormat="1" ht="15.75" x14ac:dyDescent="0.25">
      <c r="A30" s="170" t="s">
        <v>106</v>
      </c>
      <c r="B30" s="168"/>
    </row>
    <row r="31" spans="1:2" s="77" customFormat="1" ht="15.75" x14ac:dyDescent="0.25">
      <c r="A31" s="170" t="s">
        <v>107</v>
      </c>
      <c r="B31" s="168"/>
    </row>
    <row r="32" spans="1:2" s="77" customFormat="1" ht="15.75" x14ac:dyDescent="0.25">
      <c r="A32" s="170" t="s">
        <v>108</v>
      </c>
      <c r="B32" s="168"/>
    </row>
    <row r="33" spans="1:2" s="77" customFormat="1" ht="15.75" x14ac:dyDescent="0.25">
      <c r="A33" s="170" t="s">
        <v>109</v>
      </c>
      <c r="B33" s="168"/>
    </row>
    <row r="34" spans="1:2" s="77" customFormat="1" ht="15.75" x14ac:dyDescent="0.25">
      <c r="A34" s="167" t="s">
        <v>110</v>
      </c>
      <c r="B34" s="168"/>
    </row>
    <row r="35" spans="1:2" s="77" customFormat="1" ht="15.75" x14ac:dyDescent="0.25">
      <c r="A35" s="170" t="s">
        <v>111</v>
      </c>
      <c r="B35" s="168"/>
    </row>
    <row r="36" spans="1:2" s="77" customFormat="1" ht="15.75" x14ac:dyDescent="0.25">
      <c r="A36" s="170" t="s">
        <v>112</v>
      </c>
      <c r="B36" s="168"/>
    </row>
    <row r="37" spans="1:2" s="77" customFormat="1" ht="15.75" x14ac:dyDescent="0.25">
      <c r="A37" s="170" t="s">
        <v>113</v>
      </c>
      <c r="B37" s="168"/>
    </row>
    <row r="38" spans="1:2" s="77" customFormat="1" ht="15.75" x14ac:dyDescent="0.25">
      <c r="A38" s="170"/>
      <c r="B38" s="168"/>
    </row>
    <row r="39" spans="1:2" s="77" customFormat="1" ht="15.75" x14ac:dyDescent="0.25">
      <c r="A39" s="170"/>
      <c r="B39" s="168"/>
    </row>
    <row r="40" spans="1:2" s="138" customFormat="1" ht="15.75" customHeight="1" x14ac:dyDescent="0.35">
      <c r="A40" s="136" t="s">
        <v>22</v>
      </c>
      <c r="B40" s="137">
        <f>SUM(B5:B39)</f>
        <v>0</v>
      </c>
    </row>
    <row r="41" spans="1:2" ht="15.75" x14ac:dyDescent="0.25">
      <c r="A41" s="135"/>
      <c r="B41" s="135"/>
    </row>
    <row r="42" spans="1:2" x14ac:dyDescent="0.25">
      <c r="B42"/>
    </row>
    <row r="43" spans="1:2" x14ac:dyDescent="0.25">
      <c r="B43"/>
    </row>
    <row r="44" spans="1:2" x14ac:dyDescent="0.25">
      <c r="B44"/>
    </row>
    <row r="45" spans="1:2" x14ac:dyDescent="0.25">
      <c r="B45"/>
    </row>
    <row r="46" spans="1:2" x14ac:dyDescent="0.25">
      <c r="B46"/>
    </row>
    <row r="47" spans="1:2" x14ac:dyDescent="0.25">
      <c r="B47"/>
    </row>
    <row r="48" spans="1:2" x14ac:dyDescent="0.25">
      <c r="B48"/>
    </row>
    <row r="49" spans="2:2" x14ac:dyDescent="0.25">
      <c r="B49"/>
    </row>
    <row r="50" spans="2:2" x14ac:dyDescent="0.25">
      <c r="B50"/>
    </row>
    <row r="51" spans="2:2" x14ac:dyDescent="0.25">
      <c r="B51"/>
    </row>
    <row r="52" spans="2:2" x14ac:dyDescent="0.25">
      <c r="B52"/>
    </row>
    <row r="53" spans="2:2" x14ac:dyDescent="0.25">
      <c r="B53"/>
    </row>
    <row r="54" spans="2:2" x14ac:dyDescent="0.25">
      <c r="B54"/>
    </row>
    <row r="55" spans="2:2" x14ac:dyDescent="0.25">
      <c r="B55"/>
    </row>
    <row r="56" spans="2:2" x14ac:dyDescent="0.25">
      <c r="B56"/>
    </row>
    <row r="57" spans="2:2" x14ac:dyDescent="0.25">
      <c r="B57"/>
    </row>
    <row r="58" spans="2:2" x14ac:dyDescent="0.25">
      <c r="B58"/>
    </row>
    <row r="59" spans="2:2" x14ac:dyDescent="0.25">
      <c r="B59"/>
    </row>
    <row r="60" spans="2:2" x14ac:dyDescent="0.25">
      <c r="B60"/>
    </row>
    <row r="61" spans="2:2" x14ac:dyDescent="0.25">
      <c r="B61"/>
    </row>
    <row r="62" spans="2:2" x14ac:dyDescent="0.25">
      <c r="B62"/>
    </row>
    <row r="63" spans="2:2" x14ac:dyDescent="0.25">
      <c r="B63"/>
    </row>
    <row r="64" spans="2:2"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sheetData>
  <mergeCells count="2">
    <mergeCell ref="A1:B1"/>
    <mergeCell ref="A3:B3"/>
  </mergeCells>
  <printOptions horizontalCentered="1" verticalCentered="1"/>
  <pageMargins left="0.7" right="0.7" top="0.5" bottom="0.25" header="0.3" footer="0.3"/>
  <pageSetup scale="3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D64F4-21B6-4654-9A97-AA405845ABDA}">
  <sheetPr>
    <tabColor rgb="FF00B0F0"/>
  </sheetPr>
  <dimension ref="A1:B14"/>
  <sheetViews>
    <sheetView workbookViewId="0">
      <selection activeCell="B8" sqref="B8"/>
    </sheetView>
  </sheetViews>
  <sheetFormatPr defaultRowHeight="15" x14ac:dyDescent="0.25"/>
  <cols>
    <col min="1" max="1" width="42" bestFit="1" customWidth="1"/>
    <col min="2" max="2" width="89.85546875" bestFit="1" customWidth="1"/>
  </cols>
  <sheetData>
    <row r="1" spans="1:2" ht="22.5" customHeight="1" x14ac:dyDescent="0.3">
      <c r="A1" s="172" t="s">
        <v>125</v>
      </c>
      <c r="B1" s="8"/>
    </row>
    <row r="2" spans="1:2" x14ac:dyDescent="0.25">
      <c r="A2" s="10" t="s">
        <v>126</v>
      </c>
      <c r="B2" s="11" t="s">
        <v>127</v>
      </c>
    </row>
    <row r="3" spans="1:2" x14ac:dyDescent="0.25">
      <c r="A3" s="10" t="s">
        <v>128</v>
      </c>
      <c r="B3" s="11" t="s">
        <v>129</v>
      </c>
    </row>
    <row r="4" spans="1:2" x14ac:dyDescent="0.25">
      <c r="A4" s="10" t="s">
        <v>130</v>
      </c>
      <c r="B4" s="11" t="s">
        <v>131</v>
      </c>
    </row>
    <row r="5" spans="1:2" x14ac:dyDescent="0.25">
      <c r="A5" s="10" t="s">
        <v>132</v>
      </c>
      <c r="B5" s="11" t="s">
        <v>133</v>
      </c>
    </row>
    <row r="6" spans="1:2" x14ac:dyDescent="0.25">
      <c r="A6" s="10" t="s">
        <v>134</v>
      </c>
      <c r="B6" s="11" t="s">
        <v>135</v>
      </c>
    </row>
    <row r="7" spans="1:2" x14ac:dyDescent="0.25">
      <c r="A7" s="10" t="s">
        <v>136</v>
      </c>
      <c r="B7" s="11" t="s">
        <v>137</v>
      </c>
    </row>
    <row r="8" spans="1:2" x14ac:dyDescent="0.25">
      <c r="A8" s="10" t="s">
        <v>138</v>
      </c>
      <c r="B8" s="11" t="s">
        <v>139</v>
      </c>
    </row>
    <row r="9" spans="1:2" x14ac:dyDescent="0.25">
      <c r="A9" s="10" t="s">
        <v>140</v>
      </c>
      <c r="B9" s="11" t="s">
        <v>141</v>
      </c>
    </row>
    <row r="10" spans="1:2" ht="24.75" customHeight="1" x14ac:dyDescent="0.3">
      <c r="A10" s="173" t="s">
        <v>142</v>
      </c>
      <c r="B10" s="9"/>
    </row>
    <row r="11" spans="1:2" x14ac:dyDescent="0.25">
      <c r="A11" s="12" t="s">
        <v>143</v>
      </c>
      <c r="B11" s="13" t="s">
        <v>144</v>
      </c>
    </row>
    <row r="12" spans="1:2" x14ac:dyDescent="0.25">
      <c r="A12" s="12" t="s">
        <v>145</v>
      </c>
      <c r="B12" s="13" t="s">
        <v>146</v>
      </c>
    </row>
    <row r="13" spans="1:2" x14ac:dyDescent="0.25">
      <c r="A13" s="12" t="s">
        <v>147</v>
      </c>
      <c r="B13" s="13" t="s">
        <v>148</v>
      </c>
    </row>
    <row r="14" spans="1:2" x14ac:dyDescent="0.25">
      <c r="A14" s="12" t="s">
        <v>149</v>
      </c>
      <c r="B14" s="13" t="s">
        <v>150</v>
      </c>
    </row>
  </sheetData>
  <sheetProtection algorithmName="SHA-512" hashValue="cpTm5g7uTtUYKMndl3GJiry0h174A9wi1FsYgJRZV3ueX2TOCvtJt0tQJp4ZSINxhQVHBcs9yeiWy3xclEgA8w==" saltValue="T+E2jILOYxqN8hxMaXf0BQ==" spinCount="100000" sheet="1" objects="1" scenarios="1"/>
  <hyperlinks>
    <hyperlink ref="B3" r:id="rId1" xr:uid="{83A7CC52-B505-4D8F-8E9F-8B5211715832}"/>
    <hyperlink ref="B5" r:id="rId2" xr:uid="{189772F8-2FC7-40E3-A9F2-FD8E820B26F4}"/>
    <hyperlink ref="B6" r:id="rId3" xr:uid="{7B5CB20D-D68B-4132-8EE1-0FBAE60C6E8C}"/>
    <hyperlink ref="B11" r:id="rId4" xr:uid="{0B436347-B089-43B0-82F9-B6893D8E678C}"/>
    <hyperlink ref="B12" r:id="rId5" xr:uid="{D6920A4C-C8CE-487C-BCB2-1E19C78E0C21}"/>
    <hyperlink ref="B13" r:id="rId6" xr:uid="{85A5F48C-7135-4B49-9F31-F8821C30C379}"/>
    <hyperlink ref="B14" r:id="rId7" location="get-help-now " xr:uid="{BCC18732-5651-4F47-815C-2280D1559730}"/>
    <hyperlink ref="B2" r:id="rId8" xr:uid="{14AFCF75-4D01-469D-A6B7-CD35017EAA8E}"/>
    <hyperlink ref="B7" r:id="rId9" xr:uid="{D4B76ED8-A5B5-4F98-9DE5-14AE779B2506}"/>
    <hyperlink ref="B4" r:id="rId10" xr:uid="{F4427705-4736-4F67-8416-DC58FA9C0015}"/>
    <hyperlink ref="B8" r:id="rId11" xr:uid="{428D78A1-8876-4BAA-BCCC-6D4A3FFFA390}"/>
    <hyperlink ref="B9" r:id="rId12" xr:uid="{C6B20D66-9F91-4522-A443-C7C1D1284C59}"/>
  </hyperlinks>
  <pageMargins left="0.7" right="0.7" top="0.75" bottom="0.75" header="0.3" footer="0.3"/>
  <pageSetup orientation="portrait" r:id="rId1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CFF3F-EE42-4ADD-992F-789859B62270}">
  <dimension ref="A1:E37"/>
  <sheetViews>
    <sheetView workbookViewId="0">
      <selection activeCell="A3" sqref="A3"/>
    </sheetView>
  </sheetViews>
  <sheetFormatPr defaultRowHeight="15" x14ac:dyDescent="0.25"/>
  <cols>
    <col min="1" max="1" width="31" customWidth="1"/>
    <col min="2" max="2" width="16.85546875" customWidth="1"/>
    <col min="3" max="3" width="15.42578125" customWidth="1"/>
  </cols>
  <sheetData>
    <row r="1" spans="1:5" x14ac:dyDescent="0.25">
      <c r="B1" s="39" t="s">
        <v>151</v>
      </c>
    </row>
    <row r="2" spans="1:5" x14ac:dyDescent="0.25">
      <c r="A2" s="36" t="s">
        <v>152</v>
      </c>
      <c r="B2" s="37" t="s">
        <v>153</v>
      </c>
      <c r="E2" s="40"/>
    </row>
    <row r="3" spans="1:5" x14ac:dyDescent="0.25">
      <c r="A3" t="s">
        <v>64</v>
      </c>
    </row>
    <row r="4" spans="1:5" x14ac:dyDescent="0.25">
      <c r="A4" s="28" t="s">
        <v>154</v>
      </c>
      <c r="B4" s="30">
        <v>74.099999999999994</v>
      </c>
    </row>
    <row r="5" spans="1:5" x14ac:dyDescent="0.25">
      <c r="A5" s="28" t="s">
        <v>155</v>
      </c>
      <c r="B5" s="30">
        <v>105.6</v>
      </c>
    </row>
    <row r="6" spans="1:5" x14ac:dyDescent="0.25">
      <c r="A6" s="28" t="s">
        <v>156</v>
      </c>
      <c r="B6" s="30">
        <v>22.9</v>
      </c>
    </row>
    <row r="7" spans="1:5" x14ac:dyDescent="0.25">
      <c r="A7" s="28" t="s">
        <v>174</v>
      </c>
      <c r="B7" s="30">
        <v>55</v>
      </c>
    </row>
    <row r="8" spans="1:5" x14ac:dyDescent="0.25">
      <c r="A8" s="28" t="s">
        <v>157</v>
      </c>
      <c r="B8" s="30">
        <v>30</v>
      </c>
    </row>
    <row r="9" spans="1:5" x14ac:dyDescent="0.25">
      <c r="A9" s="28" t="s">
        <v>158</v>
      </c>
      <c r="B9" s="30">
        <v>28.6</v>
      </c>
    </row>
    <row r="10" spans="1:5" x14ac:dyDescent="0.25">
      <c r="A10" s="29" t="s">
        <v>159</v>
      </c>
      <c r="B10" s="31">
        <v>16</v>
      </c>
      <c r="E10" t="s">
        <v>160</v>
      </c>
    </row>
    <row r="11" spans="1:5" x14ac:dyDescent="0.25">
      <c r="A11" s="27" t="s">
        <v>161</v>
      </c>
      <c r="B11" s="30">
        <v>15</v>
      </c>
    </row>
    <row r="12" spans="1:5" x14ac:dyDescent="0.25">
      <c r="A12" s="27" t="s">
        <v>162</v>
      </c>
      <c r="B12" s="30">
        <v>30</v>
      </c>
    </row>
    <row r="13" spans="1:5" x14ac:dyDescent="0.25">
      <c r="A13" s="27" t="s">
        <v>163</v>
      </c>
      <c r="B13" s="30">
        <v>50</v>
      </c>
    </row>
    <row r="14" spans="1:5" x14ac:dyDescent="0.25">
      <c r="A14" s="33" t="s">
        <v>164</v>
      </c>
      <c r="B14" s="31">
        <v>75</v>
      </c>
    </row>
    <row r="16" spans="1:5" x14ac:dyDescent="0.25">
      <c r="B16" s="34"/>
      <c r="C16" s="35"/>
    </row>
    <row r="17" spans="1:3" x14ac:dyDescent="0.25">
      <c r="B17" t="s">
        <v>165</v>
      </c>
      <c r="C17" s="14" t="s">
        <v>8</v>
      </c>
    </row>
    <row r="18" spans="1:3" x14ac:dyDescent="0.25">
      <c r="C18" t="s">
        <v>166</v>
      </c>
    </row>
    <row r="19" spans="1:3" x14ac:dyDescent="0.25">
      <c r="B19" t="s">
        <v>167</v>
      </c>
      <c r="C19" s="61" t="s">
        <v>56</v>
      </c>
    </row>
    <row r="20" spans="1:3" x14ac:dyDescent="0.25">
      <c r="B20" t="s">
        <v>168</v>
      </c>
      <c r="C20" s="61" t="s">
        <v>57</v>
      </c>
    </row>
    <row r="21" spans="1:3" x14ac:dyDescent="0.25">
      <c r="C21" s="61" t="s">
        <v>58</v>
      </c>
    </row>
    <row r="22" spans="1:3" x14ac:dyDescent="0.25">
      <c r="B22" t="s">
        <v>169</v>
      </c>
      <c r="C22" s="61" t="s">
        <v>66</v>
      </c>
    </row>
    <row r="23" spans="1:3" x14ac:dyDescent="0.25">
      <c r="B23" t="s">
        <v>63</v>
      </c>
      <c r="C23" s="61" t="s">
        <v>67</v>
      </c>
    </row>
    <row r="24" spans="1:3" x14ac:dyDescent="0.25">
      <c r="C24" s="61" t="s">
        <v>68</v>
      </c>
    </row>
    <row r="25" spans="1:3" x14ac:dyDescent="0.25">
      <c r="A25" t="s">
        <v>170</v>
      </c>
      <c r="B25" s="219">
        <v>489.24</v>
      </c>
      <c r="C25" s="61" t="s">
        <v>69</v>
      </c>
    </row>
    <row r="26" spans="1:3" x14ac:dyDescent="0.25">
      <c r="A26" t="s">
        <v>171</v>
      </c>
      <c r="B26" s="219">
        <v>40.770000000000003</v>
      </c>
      <c r="C26" s="61" t="s">
        <v>72</v>
      </c>
    </row>
    <row r="27" spans="1:3" x14ac:dyDescent="0.25">
      <c r="C27" s="61" t="s">
        <v>73</v>
      </c>
    </row>
    <row r="28" spans="1:3" x14ac:dyDescent="0.25">
      <c r="C28" s="61" t="s">
        <v>74</v>
      </c>
    </row>
    <row r="29" spans="1:3" x14ac:dyDescent="0.25">
      <c r="C29" s="61" t="s">
        <v>75</v>
      </c>
    </row>
    <row r="30" spans="1:3" x14ac:dyDescent="0.25">
      <c r="C30" s="61" t="s">
        <v>76</v>
      </c>
    </row>
    <row r="31" spans="1:3" x14ac:dyDescent="0.25">
      <c r="C31" s="61" t="s">
        <v>77</v>
      </c>
    </row>
    <row r="32" spans="1:3" x14ac:dyDescent="0.25">
      <c r="C32" s="61" t="s">
        <v>78</v>
      </c>
    </row>
    <row r="33" spans="1:4" x14ac:dyDescent="0.25">
      <c r="C33" s="61" t="s">
        <v>79</v>
      </c>
    </row>
    <row r="34" spans="1:4" x14ac:dyDescent="0.25">
      <c r="C34" s="61" t="s">
        <v>80</v>
      </c>
    </row>
    <row r="35" spans="1:4" x14ac:dyDescent="0.25">
      <c r="C35" s="61" t="s">
        <v>81</v>
      </c>
    </row>
    <row r="36" spans="1:4" x14ac:dyDescent="0.25">
      <c r="A36" s="356" t="s">
        <v>172</v>
      </c>
      <c r="B36" s="356"/>
      <c r="C36" s="191">
        <v>400</v>
      </c>
      <c r="D36" s="192"/>
    </row>
    <row r="37" spans="1:4" x14ac:dyDescent="0.25">
      <c r="A37" s="356" t="s">
        <v>173</v>
      </c>
      <c r="B37" s="356"/>
      <c r="C37" s="191">
        <v>1500</v>
      </c>
      <c r="D37" s="192"/>
    </row>
  </sheetData>
  <sheetProtection algorithmName="SHA-512" hashValue="uPB5fuv4KsfflDz66tRi39vIYUn7NBg50qokL2bRFVRrYDyvVL/5kmVb9R33G7er/OFri/cF1Y0G0+ZkOjUG8A==" saltValue="CoqqFKFMGDVBys4C8Cz+YA==" spinCount="100000" sheet="1" objects="1" scenarios="1"/>
  <mergeCells count="2">
    <mergeCell ref="A37:B37"/>
    <mergeCell ref="A36:B3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614225c-1bb3-44bc-8f35-cc573c803efb">
      <Terms xmlns="http://schemas.microsoft.com/office/infopath/2007/PartnerControls"/>
    </lcf76f155ced4ddcb4097134ff3c332f>
    <MediaLengthInSeconds xmlns="4614225c-1bb3-44bc-8f35-cc573c803ef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4D5F1BD4213844AB272C532DD5E17B" ma:contentTypeVersion="13" ma:contentTypeDescription="Create a new document." ma:contentTypeScope="" ma:versionID="0e82ca3835909227b4e8f19a70b79492">
  <xsd:schema xmlns:xsd="http://www.w3.org/2001/XMLSchema" xmlns:xs="http://www.w3.org/2001/XMLSchema" xmlns:p="http://schemas.microsoft.com/office/2006/metadata/properties" xmlns:ns2="4614225c-1bb3-44bc-8f35-cc573c803efb" targetNamespace="http://schemas.microsoft.com/office/2006/metadata/properties" ma:root="true" ma:fieldsID="03c51c5e171175cd9024b610c36a1417" ns2:_="">
    <xsd:import namespace="4614225c-1bb3-44bc-8f35-cc573c803e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14225c-1bb3-44bc-8f35-cc573c803e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b8ed7cba-b263-44e1-aaea-116db9091a5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30D6E5-4C3C-4898-A0FB-FC1CEF26CD95}">
  <ds:schemaRefs>
    <ds:schemaRef ds:uri="http://schemas.microsoft.com/office/2006/metadata/properties"/>
    <ds:schemaRef ds:uri="http://schemas.microsoft.com/office/infopath/2007/PartnerControls"/>
    <ds:schemaRef ds:uri="4614225c-1bb3-44bc-8f35-cc573c803efb"/>
  </ds:schemaRefs>
</ds:datastoreItem>
</file>

<file path=customXml/itemProps2.xml><?xml version="1.0" encoding="utf-8"?>
<ds:datastoreItem xmlns:ds="http://schemas.openxmlformats.org/officeDocument/2006/customXml" ds:itemID="{5934D5C2-204A-472E-8298-7DF1A4313344}">
  <ds:schemaRefs>
    <ds:schemaRef ds:uri="http://schemas.microsoft.com/sharepoint/v3/contenttype/forms"/>
  </ds:schemaRefs>
</ds:datastoreItem>
</file>

<file path=customXml/itemProps3.xml><?xml version="1.0" encoding="utf-8"?>
<ds:datastoreItem xmlns:ds="http://schemas.openxmlformats.org/officeDocument/2006/customXml" ds:itemID="{66322839-953E-4414-BAE5-B98584AA9F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14225c-1bb3-44bc-8f35-cc573c803e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Costs &amp; Resources</vt:lpstr>
      <vt:lpstr>Spending Plan - ON Campus</vt:lpstr>
      <vt:lpstr>Spending Plan - OFF Campus</vt:lpstr>
      <vt:lpstr>Campus Resources</vt:lpstr>
      <vt:lpstr>Fees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Owner</dc:creator>
  <cp:keywords/>
  <dc:description/>
  <cp:lastModifiedBy>Glenda Eichman</cp:lastModifiedBy>
  <cp:revision/>
  <dcterms:created xsi:type="dcterms:W3CDTF">2008-10-13T13:30:46Z</dcterms:created>
  <dcterms:modified xsi:type="dcterms:W3CDTF">2025-08-28T19:34:43Z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0x0101008C4D5F1BD4213844AB272C532DD5E17B</vt:lpwstr>
  </property>
  <property fmtid="{D5CDD505-2E9C-101B-9397-08002B2CF9AE}" pid="3" name="Order">
    <vt:r8>225600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