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C:\Users\geichman\Downloads\"/>
    </mc:Choice>
  </mc:AlternateContent>
  <xr:revisionPtr revIDLastSave="0" documentId="13_ncr:1_{F7B4F7DE-DE95-46A6-8131-06583624F1DA}" xr6:coauthVersionLast="47" xr6:coauthVersionMax="47" xr10:uidLastSave="{00000000-0000-0000-0000-000000000000}"/>
  <bookViews>
    <workbookView xWindow="-120" yWindow="-120" windowWidth="51840" windowHeight="21120" xr2:uid="{00000000-000D-0000-FFFF-FFFF00000000}"/>
  </bookViews>
  <sheets>
    <sheet name="Costs &amp; Resources" sheetId="9" r:id="rId1"/>
    <sheet name="Spending Plan - ON Campus" sheetId="13" r:id="rId2"/>
    <sheet name="Spending Plan - OFF Campus" sheetId="1" r:id="rId3"/>
    <sheet name="Campus Resources" sheetId="8" r:id="rId4"/>
    <sheet name="Fees" sheetId="12" r:id="rId5"/>
  </sheets>
  <definedNames>
    <definedName name="Z_0C0220E7_9143_4843_A65B_3E7E526898B1_.wvu.Rows" localSheetId="2" hidden="1">'Spending Plan - OFF Campus'!$3:$11,'Spending Plan - OFF Campus'!$50:$50</definedName>
    <definedName name="Z_13445976_5095_495F_B077_64D8D30B9536_.wvu.Rows" localSheetId="2" hidden="1">'Spending Plan - OFF Campus'!$3:$11,'Spending Plan - OFF Campus'!$50:$50</definedName>
    <definedName name="Z_C092AED6_F11B_4232_A1E0_328235921869_.wvu.Rows" localSheetId="2" hidden="1">'Spending Plan - OFF Campus'!$3:$11,'Spending Plan - OFF Campus'!$50:$50</definedName>
  </definedNames>
  <calcPr calcId="191028"/>
  <customWorkbookViews>
    <customWorkbookView name="Jaden Blansett - Personal View" guid="{C092AED6-F11B-4232-A1E0-328235921869}" mergeInterval="0" personalView="1" maximized="1" xWindow="1672" yWindow="-10" windowWidth="1696" windowHeight="1026" activeSheetId="2"/>
    <customWorkbookView name="Jodi Kaus - Personal View" guid="{0C0220E7-9143-4843-A65B-3E7E526898B1}" mergeInterval="0" personalView="1" maximized="1" xWindow="1912" yWindow="-8" windowWidth="1936" windowHeight="1056" activeSheetId="2"/>
    <customWorkbookView name="Anabelle Sanko - Personal View" guid="{13445976-5095-495F-B077-64D8D30B9536}" mergeInterval="0" personalView="1" maximized="1" xWindow="1672" yWindow="-13" windowWidth="1696" windowHeight="102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9" i="9" l="1"/>
  <c r="O79" i="9" s="1"/>
  <c r="N80" i="9"/>
  <c r="O80" i="9" s="1"/>
  <c r="N81" i="9"/>
  <c r="O81" i="9" s="1"/>
  <c r="N82" i="9"/>
  <c r="O82" i="9" s="1"/>
  <c r="N78" i="9"/>
  <c r="O78" i="9" s="1"/>
  <c r="H79" i="9"/>
  <c r="I79" i="9" s="1"/>
  <c r="H80" i="9"/>
  <c r="H81" i="9"/>
  <c r="H82" i="9"/>
  <c r="H78" i="9"/>
  <c r="I78" i="9" s="1"/>
  <c r="T71" i="9"/>
  <c r="T72" i="9"/>
  <c r="T73" i="9"/>
  <c r="U73" i="9" s="1"/>
  <c r="T74" i="9"/>
  <c r="U74" i="9" s="1"/>
  <c r="T70" i="9"/>
  <c r="N71" i="9"/>
  <c r="N72" i="9"/>
  <c r="N73" i="9"/>
  <c r="N74" i="9"/>
  <c r="N70" i="9"/>
  <c r="O70" i="9" s="1"/>
  <c r="H71" i="9"/>
  <c r="I71" i="9" s="1"/>
  <c r="H72" i="9"/>
  <c r="I72" i="9" s="1"/>
  <c r="H73" i="9"/>
  <c r="H74" i="9"/>
  <c r="I74" i="9" s="1"/>
  <c r="H70" i="9"/>
  <c r="I70" i="9" s="1"/>
  <c r="T63" i="9"/>
  <c r="U63" i="9" s="1"/>
  <c r="T64" i="9"/>
  <c r="U64" i="9" s="1"/>
  <c r="T65" i="9"/>
  <c r="U65" i="9" s="1"/>
  <c r="T66" i="9"/>
  <c r="U66" i="9" s="1"/>
  <c r="T62" i="9"/>
  <c r="N63" i="9"/>
  <c r="N64" i="9"/>
  <c r="N65" i="9"/>
  <c r="N66" i="9"/>
  <c r="O66" i="9" s="1"/>
  <c r="N62" i="9"/>
  <c r="H63" i="9"/>
  <c r="I63" i="9" s="1"/>
  <c r="H64" i="9"/>
  <c r="H65" i="9"/>
  <c r="I65" i="9" s="1"/>
  <c r="H66" i="9"/>
  <c r="I66" i="9" s="1"/>
  <c r="H62" i="9"/>
  <c r="I62" i="9" s="1"/>
  <c r="T55" i="9"/>
  <c r="T56" i="9"/>
  <c r="T57" i="9"/>
  <c r="T58" i="9"/>
  <c r="T54" i="9"/>
  <c r="U54" i="9" s="1"/>
  <c r="N55" i="9"/>
  <c r="N56" i="9"/>
  <c r="N57" i="9"/>
  <c r="N58" i="9"/>
  <c r="O58" i="9" s="1"/>
  <c r="N54" i="9"/>
  <c r="O54" i="9" s="1"/>
  <c r="H55" i="9"/>
  <c r="H56" i="9"/>
  <c r="H57" i="9"/>
  <c r="I57" i="9" s="1"/>
  <c r="H58" i="9"/>
  <c r="I58" i="9" s="1"/>
  <c r="H54" i="9"/>
  <c r="I54" i="9" s="1"/>
  <c r="T47" i="9"/>
  <c r="T48" i="9"/>
  <c r="T49" i="9"/>
  <c r="U49" i="9" s="1"/>
  <c r="T50" i="9"/>
  <c r="U50" i="9" s="1"/>
  <c r="T46" i="9"/>
  <c r="U46" i="9" s="1"/>
  <c r="T39" i="9"/>
  <c r="U39" i="9" s="1"/>
  <c r="T40" i="9"/>
  <c r="U40" i="9" s="1"/>
  <c r="T41" i="9"/>
  <c r="T42" i="9"/>
  <c r="T38" i="9"/>
  <c r="U38" i="9" s="1"/>
  <c r="N47" i="9"/>
  <c r="O47" i="9" s="1"/>
  <c r="N48" i="9"/>
  <c r="O48" i="9" s="1"/>
  <c r="N49" i="9"/>
  <c r="O49" i="9" s="1"/>
  <c r="N50" i="9"/>
  <c r="O50" i="9" s="1"/>
  <c r="N46" i="9"/>
  <c r="N39" i="9"/>
  <c r="N40" i="9"/>
  <c r="N41" i="9"/>
  <c r="N42" i="9"/>
  <c r="N38" i="9"/>
  <c r="O38" i="9" s="1"/>
  <c r="H47" i="9"/>
  <c r="H48" i="9"/>
  <c r="H49" i="9"/>
  <c r="H50" i="9"/>
  <c r="H46" i="9"/>
  <c r="I46" i="9" s="1"/>
  <c r="H39" i="9"/>
  <c r="H40" i="9"/>
  <c r="I40" i="9" s="1"/>
  <c r="H41" i="9"/>
  <c r="I41" i="9" s="1"/>
  <c r="H42" i="9"/>
  <c r="O11" i="9"/>
  <c r="H38" i="9"/>
  <c r="I38" i="9" s="1"/>
  <c r="I39" i="9"/>
  <c r="B38" i="13"/>
  <c r="D35" i="9"/>
  <c r="D34" i="9"/>
  <c r="E33" i="9"/>
  <c r="C33" i="9"/>
  <c r="Q16" i="9"/>
  <c r="N16" i="9"/>
  <c r="K16" i="9"/>
  <c r="H16" i="9"/>
  <c r="E16" i="9"/>
  <c r="T12" i="9"/>
  <c r="T15" i="9"/>
  <c r="T8" i="9"/>
  <c r="T7" i="9"/>
  <c r="T6" i="9"/>
  <c r="T25" i="9"/>
  <c r="T27" i="9" s="1"/>
  <c r="T29" i="9" s="1"/>
  <c r="Q25" i="9"/>
  <c r="N25" i="9"/>
  <c r="K25" i="9"/>
  <c r="K27" i="9" s="1"/>
  <c r="K29" i="9" s="1"/>
  <c r="J13" i="9" s="1"/>
  <c r="H25" i="9"/>
  <c r="H27" i="9" s="1"/>
  <c r="H29" i="9" s="1"/>
  <c r="G13" i="9" s="1"/>
  <c r="E25" i="9"/>
  <c r="E27" i="9" s="1"/>
  <c r="E29" i="9" s="1"/>
  <c r="C13" i="9" s="1"/>
  <c r="Q27" i="9"/>
  <c r="Q29" i="9" s="1"/>
  <c r="O13" i="9" s="1"/>
  <c r="N27" i="9"/>
  <c r="N29" i="9" s="1"/>
  <c r="M13" i="9" s="1"/>
  <c r="B25" i="9"/>
  <c r="C14" i="9"/>
  <c r="P13" i="9"/>
  <c r="B53" i="9"/>
  <c r="B52" i="9"/>
  <c r="B51" i="9"/>
  <c r="B50" i="9"/>
  <c r="B49" i="9"/>
  <c r="B48" i="9"/>
  <c r="B47" i="9"/>
  <c r="B46" i="9"/>
  <c r="B45" i="9"/>
  <c r="B44" i="9"/>
  <c r="B43" i="9"/>
  <c r="B42" i="9"/>
  <c r="B41" i="9"/>
  <c r="B39" i="9"/>
  <c r="C49" i="9"/>
  <c r="I82" i="9"/>
  <c r="I81" i="9"/>
  <c r="I80" i="9"/>
  <c r="I73" i="9"/>
  <c r="O74" i="9"/>
  <c r="O73" i="9"/>
  <c r="O72" i="9"/>
  <c r="O71" i="9"/>
  <c r="U72" i="9"/>
  <c r="U71" i="9"/>
  <c r="U70" i="9"/>
  <c r="U62" i="9"/>
  <c r="O65" i="9"/>
  <c r="O64" i="9"/>
  <c r="O63" i="9"/>
  <c r="O62" i="9"/>
  <c r="I64" i="9"/>
  <c r="I56" i="9"/>
  <c r="I55" i="9"/>
  <c r="O57" i="9"/>
  <c r="O56" i="9"/>
  <c r="O55" i="9"/>
  <c r="U58" i="9"/>
  <c r="U57" i="9"/>
  <c r="U56" i="9"/>
  <c r="U55" i="9"/>
  <c r="U48" i="9"/>
  <c r="U47" i="9"/>
  <c r="U42" i="9"/>
  <c r="U41" i="9"/>
  <c r="O46" i="9"/>
  <c r="E51" i="9"/>
  <c r="B40" i="9" s="1"/>
  <c r="I50" i="9"/>
  <c r="I49" i="9"/>
  <c r="I48" i="9"/>
  <c r="I47" i="9"/>
  <c r="K43" i="9"/>
  <c r="O42" i="9"/>
  <c r="O41" i="9"/>
  <c r="O40" i="9"/>
  <c r="O39" i="9"/>
  <c r="E43" i="9"/>
  <c r="B37" i="9" s="1"/>
  <c r="I42" i="9"/>
  <c r="S4" i="9"/>
  <c r="R4" i="9"/>
  <c r="Q4" i="9"/>
  <c r="P4" i="9"/>
  <c r="O4" i="9"/>
  <c r="N4" i="9"/>
  <c r="M4" i="9"/>
  <c r="L4" i="9"/>
  <c r="K4" i="9"/>
  <c r="J4" i="9"/>
  <c r="I4" i="9"/>
  <c r="H4" i="9"/>
  <c r="G4" i="9"/>
  <c r="F4" i="9"/>
  <c r="E4" i="9"/>
  <c r="S10" i="9"/>
  <c r="R10" i="9"/>
  <c r="O10" i="9"/>
  <c r="P10" i="9"/>
  <c r="L10" i="9"/>
  <c r="M10" i="9"/>
  <c r="I10" i="9"/>
  <c r="J10" i="9"/>
  <c r="F10" i="9"/>
  <c r="G10" i="9"/>
  <c r="D10" i="9"/>
  <c r="C10" i="9"/>
  <c r="B38" i="9"/>
  <c r="D4" i="9" s="1"/>
  <c r="O83" i="9" l="1"/>
  <c r="C53" i="9" s="1"/>
  <c r="S5" i="9" s="1"/>
  <c r="S11" i="9" s="1"/>
  <c r="I83" i="9"/>
  <c r="C52" i="9" s="1"/>
  <c r="R5" i="9" s="1"/>
  <c r="R11" i="9" s="1"/>
  <c r="U75" i="9"/>
  <c r="C51" i="9" s="1"/>
  <c r="Q5" i="9" s="1"/>
  <c r="Q11" i="9" s="1"/>
  <c r="Q17" i="9" s="1"/>
  <c r="Q18" i="9" s="1"/>
  <c r="O75" i="9"/>
  <c r="C50" i="9" s="1"/>
  <c r="P5" i="9" s="1"/>
  <c r="P11" i="9" s="1"/>
  <c r="I75" i="9"/>
  <c r="U67" i="9"/>
  <c r="C48" i="9" s="1"/>
  <c r="N5" i="9" s="1"/>
  <c r="N11" i="9" s="1"/>
  <c r="O67" i="9"/>
  <c r="C47" i="9" s="1"/>
  <c r="M5" i="9" s="1"/>
  <c r="M11" i="9" s="1"/>
  <c r="I67" i="9"/>
  <c r="C46" i="9" s="1"/>
  <c r="L5" i="9" s="1"/>
  <c r="L11" i="9" s="1"/>
  <c r="U59" i="9"/>
  <c r="C45" i="9" s="1"/>
  <c r="K5" i="9" s="1"/>
  <c r="K11" i="9" s="1"/>
  <c r="K17" i="9" s="1"/>
  <c r="K18" i="9" s="1"/>
  <c r="O59" i="9"/>
  <c r="C44" i="9" s="1"/>
  <c r="J5" i="9" s="1"/>
  <c r="J11" i="9" s="1"/>
  <c r="I59" i="9"/>
  <c r="C43" i="9" s="1"/>
  <c r="I5" i="9" s="1"/>
  <c r="I11" i="9" s="1"/>
  <c r="U51" i="9"/>
  <c r="C42" i="9" s="1"/>
  <c r="H5" i="9" s="1"/>
  <c r="H11" i="9" s="1"/>
  <c r="U43" i="9"/>
  <c r="C39" i="9" s="1"/>
  <c r="E5" i="9" s="1"/>
  <c r="E11" i="9" s="1"/>
  <c r="E17" i="9" s="1"/>
  <c r="E18" i="9" s="1"/>
  <c r="O51" i="9"/>
  <c r="C41" i="9" s="1"/>
  <c r="G5" i="9" s="1"/>
  <c r="G11" i="9" s="1"/>
  <c r="O43" i="9"/>
  <c r="C38" i="9" s="1"/>
  <c r="D5" i="9" s="1"/>
  <c r="D11" i="9" s="1"/>
  <c r="I51" i="9"/>
  <c r="C40" i="9" s="1"/>
  <c r="F5" i="9" s="1"/>
  <c r="F11" i="9" s="1"/>
  <c r="N17" i="9"/>
  <c r="N18" i="9" s="1"/>
  <c r="H17" i="9"/>
  <c r="H18" i="9" s="1"/>
  <c r="I43" i="9"/>
  <c r="C37" i="9" s="1"/>
  <c r="C5" i="9" s="1"/>
  <c r="R13" i="9"/>
  <c r="S13" i="9"/>
  <c r="T10" i="9"/>
  <c r="I13" i="9"/>
  <c r="D13" i="9"/>
  <c r="F13" i="9"/>
  <c r="L13" i="9"/>
  <c r="O5" i="9"/>
  <c r="S14" i="9"/>
  <c r="S16" i="9" s="1"/>
  <c r="R14" i="9"/>
  <c r="R16" i="9" s="1"/>
  <c r="R17" i="9" s="1"/>
  <c r="R18" i="9" s="1"/>
  <c r="P14" i="9"/>
  <c r="P16" i="9" s="1"/>
  <c r="P17" i="9" s="1"/>
  <c r="P18" i="9" s="1"/>
  <c r="O14" i="9"/>
  <c r="O16" i="9" s="1"/>
  <c r="O17" i="9" s="1"/>
  <c r="O18" i="9" s="1"/>
  <c r="M14" i="9"/>
  <c r="M16" i="9" s="1"/>
  <c r="M17" i="9" s="1"/>
  <c r="M18" i="9" s="1"/>
  <c r="L14" i="9"/>
  <c r="L16" i="9" s="1"/>
  <c r="J14" i="9"/>
  <c r="J16" i="9" s="1"/>
  <c r="G14" i="9"/>
  <c r="G16" i="9" s="1"/>
  <c r="G17" i="9" s="1"/>
  <c r="G18" i="9" s="1"/>
  <c r="I14" i="9"/>
  <c r="F14" i="9"/>
  <c r="F16" i="9" s="1"/>
  <c r="D14" i="9"/>
  <c r="C16" i="9"/>
  <c r="C4" i="9"/>
  <c r="T4" i="9" s="1"/>
  <c r="B54" i="9"/>
  <c r="S17" i="9" l="1"/>
  <c r="S18" i="9" s="1"/>
  <c r="L17" i="9"/>
  <c r="L18" i="9" s="1"/>
  <c r="J17" i="9"/>
  <c r="J18" i="9" s="1"/>
  <c r="F17" i="9"/>
  <c r="F18" i="9" s="1"/>
  <c r="T5" i="9"/>
  <c r="C11" i="9"/>
  <c r="T11" i="9" s="1"/>
  <c r="C54" i="9"/>
  <c r="I16" i="9"/>
  <c r="I17" i="9" s="1"/>
  <c r="I18" i="9" s="1"/>
  <c r="T13" i="9"/>
  <c r="D16" i="9"/>
  <c r="D17" i="9" s="1"/>
  <c r="D18" i="9" s="1"/>
  <c r="T14" i="9"/>
  <c r="C17" i="9"/>
  <c r="T16" i="9" l="1"/>
  <c r="C18" i="9"/>
  <c r="T17" i="9"/>
  <c r="B50" i="1" l="1"/>
  <c r="B40" i="1" l="1"/>
</calcChain>
</file>

<file path=xl/sharedStrings.xml><?xml version="1.0" encoding="utf-8"?>
<sst xmlns="http://schemas.openxmlformats.org/spreadsheetml/2006/main" count="414" uniqueCount="172">
  <si>
    <t>GRADUATE EDUCATION FINANCIAL PLAN</t>
  </si>
  <si>
    <t>ENTER STUDENT'S NAME HERE</t>
  </si>
  <si>
    <t>1st Year</t>
  </si>
  <si>
    <t>2nd Year</t>
  </si>
  <si>
    <t>3rd Year</t>
  </si>
  <si>
    <t>4th Year</t>
  </si>
  <si>
    <t>5th Year</t>
  </si>
  <si>
    <t>6th Year</t>
  </si>
  <si>
    <t>Fall</t>
  </si>
  <si>
    <t>Spring</t>
  </si>
  <si>
    <t>Summer</t>
  </si>
  <si>
    <t>Totals</t>
  </si>
  <si>
    <t>Estimated tuition</t>
  </si>
  <si>
    <t>Required estimated campus fees</t>
  </si>
  <si>
    <t>Required campus fees</t>
  </si>
  <si>
    <t>Books and supplies</t>
  </si>
  <si>
    <t>On-campus housing &amp; meal plan</t>
  </si>
  <si>
    <t>Parking permit &amp; sports pass</t>
  </si>
  <si>
    <t>On Campus or Off Campus
Spending Plan Amount</t>
  </si>
  <si>
    <t>Miscellaneous/personal expenses</t>
  </si>
  <si>
    <t>Total Expenses Per Semester</t>
  </si>
  <si>
    <t>Total Expenses</t>
  </si>
  <si>
    <t>Scholarships &amp; grants</t>
  </si>
  <si>
    <t>Money from summer job</t>
  </si>
  <si>
    <t>Money from semester job</t>
  </si>
  <si>
    <t>Money from other sources</t>
  </si>
  <si>
    <t>Total Resources Per Semester</t>
  </si>
  <si>
    <t>Total Resources</t>
  </si>
  <si>
    <t>Estimated Student Loans Needed</t>
  </si>
  <si>
    <t>Estimated student loans needed</t>
  </si>
  <si>
    <t>Excess Resources to Save</t>
  </si>
  <si>
    <t xml:space="preserve">Enter information for semester job </t>
  </si>
  <si>
    <t xml:space="preserve">This spreadsheet will help you estimate costs and resources throughout your college career. This tool can also help you estimate the amount of student loans you might need and shows the effect that changes in monthly income, decreases in living expenses and scholarships can have on your finances. </t>
  </si>
  <si>
    <t>Income from job</t>
  </si>
  <si>
    <t>Summer Savings</t>
  </si>
  <si>
    <t>Hourly Wage</t>
  </si>
  <si>
    <t>Hourly wage</t>
  </si>
  <si>
    <t>Hours per week</t>
  </si>
  <si>
    <t>Tax Rate %</t>
  </si>
  <si>
    <t>Months worked</t>
  </si>
  <si>
    <t>Monthly total</t>
  </si>
  <si>
    <t>Monthly Expenses</t>
  </si>
  <si>
    <t>Possible Savings</t>
  </si>
  <si>
    <t>% used to pay school</t>
  </si>
  <si>
    <t>Savings toward school</t>
  </si>
  <si>
    <t>Tuition &amp; Fees Cost Inputs</t>
  </si>
  <si>
    <t>GRAD In</t>
  </si>
  <si>
    <t>GRAD Out</t>
  </si>
  <si>
    <t>Tuition rate per credit 2025-2026</t>
  </si>
  <si>
    <t>Grad In</t>
  </si>
  <si>
    <t>Student Services Fee per semester</t>
  </si>
  <si>
    <t>OR</t>
  </si>
  <si>
    <t>Semester</t>
  </si>
  <si>
    <t>Course/             Program Fees</t>
  </si>
  <si>
    <t xml:space="preserve">if 9 credits or more. </t>
  </si>
  <si>
    <t xml:space="preserve">per credit if 8 credits or less. </t>
  </si>
  <si>
    <t>Credits</t>
  </si>
  <si>
    <t>Fall 1</t>
  </si>
  <si>
    <t>Spring 1</t>
  </si>
  <si>
    <t>Summer 1</t>
  </si>
  <si>
    <t>College</t>
  </si>
  <si>
    <t>Fee</t>
  </si>
  <si>
    <t>Subtotal</t>
  </si>
  <si>
    <t>Fall 2</t>
  </si>
  <si>
    <t>Spring 2</t>
  </si>
  <si>
    <t>Summer 2</t>
  </si>
  <si>
    <t>Fall 3</t>
  </si>
  <si>
    <t>Total Credits</t>
  </si>
  <si>
    <t xml:space="preserve">Total </t>
  </si>
  <si>
    <t>Spring 3</t>
  </si>
  <si>
    <t>Summer 3</t>
  </si>
  <si>
    <t>Fall 4</t>
  </si>
  <si>
    <t>Spring 4</t>
  </si>
  <si>
    <t>Summer 4</t>
  </si>
  <si>
    <t>Fall 5</t>
  </si>
  <si>
    <t>Spring 5</t>
  </si>
  <si>
    <t>Summer 5</t>
  </si>
  <si>
    <t>Fall 6</t>
  </si>
  <si>
    <t>Spring 6</t>
  </si>
  <si>
    <t>Total</t>
  </si>
  <si>
    <t>On-Campus
Monthly Budget</t>
  </si>
  <si>
    <t>ENTER STUDENT NAME HERE</t>
  </si>
  <si>
    <t>Monthly</t>
  </si>
  <si>
    <t>Expenses</t>
  </si>
  <si>
    <t>Utilities</t>
  </si>
  <si>
    <t>Rent</t>
  </si>
  <si>
    <t>Electricity</t>
  </si>
  <si>
    <t>Phone</t>
  </si>
  <si>
    <t>Transportation</t>
  </si>
  <si>
    <t>Auto Loan</t>
  </si>
  <si>
    <t>Auto Insurance</t>
  </si>
  <si>
    <t>Fuel</t>
  </si>
  <si>
    <t>Maintenance (oil changes, car wash)</t>
  </si>
  <si>
    <t>Rideshares</t>
  </si>
  <si>
    <t>Living Expenses</t>
  </si>
  <si>
    <t>Groceries</t>
  </si>
  <si>
    <t>Meals Out</t>
  </si>
  <si>
    <t>Clothing</t>
  </si>
  <si>
    <t>Other (haircut, alcohol, tobacco, etc.)</t>
  </si>
  <si>
    <t>Healthcare</t>
  </si>
  <si>
    <t>Health Insurance</t>
  </si>
  <si>
    <t>Medical Bills (copay, uncovered doctor visit, or Rx, etc.)</t>
  </si>
  <si>
    <t>Credit Card &amp; Loan Payments</t>
  </si>
  <si>
    <t>Credit Card (w/ balance not paid in full each month)</t>
  </si>
  <si>
    <t>Student Loan (if currently paying)</t>
  </si>
  <si>
    <t>Personal Spending</t>
  </si>
  <si>
    <t>Streaming Subscriptions</t>
  </si>
  <si>
    <t>Entertainment (Aggieville, video games, movies, concerts, etc.)</t>
  </si>
  <si>
    <t>Pet</t>
  </si>
  <si>
    <t>Hobbies &amp; Sports (include sports betting)</t>
  </si>
  <si>
    <t>Travel/Vacations</t>
  </si>
  <si>
    <t>Gifts &amp; Donations</t>
  </si>
  <si>
    <t>Savings/Investments</t>
  </si>
  <si>
    <t xml:space="preserve">Emergency Fund </t>
  </si>
  <si>
    <t>Investment (stock, bond, funds, real estate, etc.)</t>
  </si>
  <si>
    <t>Other savings (major purchase, vacation, etc.)</t>
  </si>
  <si>
    <t>Off-Campus
Monthly Budget</t>
  </si>
  <si>
    <t>Housing &amp; Utilities</t>
  </si>
  <si>
    <t>Renters Insurance</t>
  </si>
  <si>
    <t>Utilities (electricity, gas, water, trash)</t>
  </si>
  <si>
    <t>Internet</t>
  </si>
  <si>
    <t>Other (laundry, haircut, alcohol, tobacco, etc.)</t>
  </si>
  <si>
    <t>Balance (Total Income minus Total Expenses)</t>
  </si>
  <si>
    <t>Cost Of Attendance Resources</t>
  </si>
  <si>
    <t>Powercat Financial</t>
  </si>
  <si>
    <t xml:space="preserve">https://www.k-state.edu/powercatfinancial/ </t>
  </si>
  <si>
    <t xml:space="preserve">Tuition &amp; Fees </t>
  </si>
  <si>
    <t>https://www.k-state.edu/finsvcs/cashiers/costs/</t>
  </si>
  <si>
    <t>Resident Hall Cost</t>
  </si>
  <si>
    <t>https://housing.k-state.edu/living-options/reshalls/rates-meal-plans/</t>
  </si>
  <si>
    <t>Jardine Housing Cost</t>
  </si>
  <si>
    <t xml:space="preserve">https://housing.k-state.edu/living-options/apartments/ </t>
  </si>
  <si>
    <t>Office of Student Financial Assistance (SFA)</t>
  </si>
  <si>
    <t xml:space="preserve">https://www.k-state.edu/sfa/ </t>
  </si>
  <si>
    <t>Cashiers Office</t>
  </si>
  <si>
    <t xml:space="preserve">https://www.k-state.edu/finsvcs/cashiers/ </t>
  </si>
  <si>
    <t>Office of Veteran Affairs</t>
  </si>
  <si>
    <t xml:space="preserve">https://www.k-state.edu/veteran/ </t>
  </si>
  <si>
    <t>Student Athletic Passes</t>
  </si>
  <si>
    <t>https://www.kstatesports.com/sports/2015/6/12/_131476205653481240</t>
  </si>
  <si>
    <t>Parking Permits</t>
  </si>
  <si>
    <t>https://www.k-state.edu/parking/permits/</t>
  </si>
  <si>
    <t xml:space="preserve">Other Financial Support Resources </t>
  </si>
  <si>
    <t>Cats' Cupboard</t>
  </si>
  <si>
    <t>https://www.k-state.edu/cats-cupboard/</t>
  </si>
  <si>
    <t xml:space="preserve">Career Center </t>
  </si>
  <si>
    <t xml:space="preserve">https://www.k-state.edu/careercenter/ </t>
  </si>
  <si>
    <t>Career Closet</t>
  </si>
  <si>
    <t xml:space="preserve">https://www.k-state.edu/careercenter/students/apply_interview/attire/ </t>
  </si>
  <si>
    <t>Student Opportunity Award</t>
  </si>
  <si>
    <t xml:space="preserve">https://ksufoundation.org/give/current-initiatives/give-to-k-state-proud/awards/#get-help-now </t>
  </si>
  <si>
    <t>2025-26</t>
  </si>
  <si>
    <t>Colleges/Departments</t>
  </si>
  <si>
    <t>Fee/credit hour</t>
  </si>
  <si>
    <t>Business Administration</t>
  </si>
  <si>
    <t>Engineering</t>
  </si>
  <si>
    <t>Agriculture</t>
  </si>
  <si>
    <t>Architecture, Planning &amp; Design</t>
  </si>
  <si>
    <t>Arts and Sciences</t>
  </si>
  <si>
    <t>Health &amp; Human Sciences</t>
  </si>
  <si>
    <t>Veterinary Medicine</t>
  </si>
  <si>
    <t>Kinesiology (KIN)</t>
  </si>
  <si>
    <t>Interior Design &amp; Fashion (AT, ID, FASH)</t>
  </si>
  <si>
    <t>Personal Financial Planning (PFP)</t>
  </si>
  <si>
    <t>Physician Assistant Program (PAS)</t>
  </si>
  <si>
    <t>Student service fee for 9+ credits</t>
  </si>
  <si>
    <t>Student service fee for &lt;9 credits</t>
  </si>
  <si>
    <t>On or Off Campus</t>
  </si>
  <si>
    <t>-</t>
  </si>
  <si>
    <t>On Campus</t>
  </si>
  <si>
    <t>Off Campus</t>
  </si>
  <si>
    <t>Grad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</si>
</sst>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_([$$-409]* #,##0.00_);_([$$-409]* \(#,##0.00\);_([$$-409]* &quot;-&quot;??_);_(@_)"/>
  </numFmts>
  <fonts count="47" x14ac:knownFonts="1">
    <font>
      <sz val="11"/>
      <color theme="1"/>
      <name val="Calibri"/>
      <family val="2"/>
      <scheme val="minor"/>
    </font>
    <font>
      <u/>
      <sz val="11"/>
      <color theme="10"/>
      <name val="Calibri"/>
      <family val="2"/>
    </font>
    <font>
      <b/>
      <sz val="11"/>
      <color theme="1"/>
      <name val="Calibri"/>
      <family val="2"/>
      <scheme val="minor"/>
    </font>
    <font>
      <sz val="12"/>
      <color theme="1"/>
      <name val="Times New Roman"/>
      <family val="1"/>
    </font>
    <font>
      <b/>
      <sz val="12"/>
      <color theme="1"/>
      <name val="Times New Roman"/>
      <family val="1"/>
    </font>
    <font>
      <sz val="12"/>
      <color rgb="FFFF0000"/>
      <name val="Times New Roman"/>
      <family val="1"/>
    </font>
    <font>
      <sz val="11"/>
      <color rgb="FF000000"/>
      <name val="Calibri"/>
      <family val="2"/>
      <scheme val="minor"/>
    </font>
    <font>
      <b/>
      <sz val="11"/>
      <color rgb="FF000000"/>
      <name val="Calibri"/>
      <family val="2"/>
      <scheme val="minor"/>
    </font>
    <font>
      <b/>
      <i/>
      <sz val="11"/>
      <color rgb="FF000000"/>
      <name val="Calibri"/>
      <family val="2"/>
      <scheme val="minor"/>
    </font>
    <font>
      <b/>
      <sz val="24"/>
      <name val="Aptos"/>
      <family val="2"/>
    </font>
    <font>
      <b/>
      <sz val="12"/>
      <color rgb="FF000000"/>
      <name val="Aptos"/>
      <family val="2"/>
    </font>
    <font>
      <sz val="12"/>
      <color rgb="FF000000"/>
      <name val="Aptos"/>
      <family val="2"/>
    </font>
    <font>
      <b/>
      <i/>
      <sz val="12"/>
      <color rgb="FF7030A0"/>
      <name val="Aptos"/>
      <family val="2"/>
    </font>
    <font>
      <sz val="11"/>
      <color rgb="FF000000"/>
      <name val="Calibri"/>
      <family val="2"/>
    </font>
    <font>
      <b/>
      <sz val="12"/>
      <color rgb="FF000000"/>
      <name val="Calibri"/>
      <family val="2"/>
    </font>
    <font>
      <b/>
      <i/>
      <sz val="11"/>
      <name val="Aptos"/>
      <family val="2"/>
    </font>
    <font>
      <b/>
      <sz val="11"/>
      <color rgb="FF000000"/>
      <name val="Aptos"/>
      <family val="2"/>
    </font>
    <font>
      <b/>
      <sz val="11"/>
      <name val="Aptos"/>
      <family val="2"/>
    </font>
    <font>
      <sz val="11"/>
      <color rgb="FF000000"/>
      <name val="Aptos"/>
      <family val="2"/>
    </font>
    <font>
      <b/>
      <i/>
      <sz val="10"/>
      <color rgb="FF000000"/>
      <name val="Aptos"/>
      <family val="2"/>
    </font>
    <font>
      <b/>
      <i/>
      <sz val="10"/>
      <name val="Aptos"/>
      <family val="2"/>
    </font>
    <font>
      <b/>
      <i/>
      <sz val="10"/>
      <color rgb="FFFFFFFF"/>
      <name val="Aptos"/>
      <family val="2"/>
    </font>
    <font>
      <sz val="11"/>
      <color rgb="FFFFFFFF"/>
      <name val="Aptos"/>
      <family val="2"/>
    </font>
    <font>
      <sz val="11"/>
      <name val="Aptos"/>
      <family val="2"/>
    </font>
    <font>
      <b/>
      <sz val="11"/>
      <color rgb="FFFFFFFF"/>
      <name val="Aptos"/>
      <family val="2"/>
    </font>
    <font>
      <b/>
      <sz val="11"/>
      <color rgb="FF000000"/>
      <name val="Calibri"/>
      <family val="2"/>
    </font>
    <font>
      <i/>
      <sz val="11"/>
      <color rgb="FF7030A0"/>
      <name val="Aptos"/>
      <family val="2"/>
    </font>
    <font>
      <sz val="11"/>
      <color rgb="FF7030A0"/>
      <name val="Aptos"/>
      <family val="2"/>
    </font>
    <font>
      <b/>
      <sz val="12"/>
      <color rgb="FF7030A0"/>
      <name val="Calibri"/>
      <family val="2"/>
    </font>
    <font>
      <b/>
      <sz val="14"/>
      <color rgb="FF000000"/>
      <name val="Calibri"/>
      <family val="2"/>
    </font>
    <font>
      <b/>
      <sz val="11"/>
      <name val="Calibri"/>
      <family val="2"/>
    </font>
    <font>
      <i/>
      <sz val="11"/>
      <color rgb="FF000000"/>
      <name val="Calibri"/>
      <family val="2"/>
    </font>
    <font>
      <i/>
      <sz val="11"/>
      <color rgb="FFE26B0A"/>
      <name val="Calibri"/>
      <family val="2"/>
    </font>
    <font>
      <b/>
      <i/>
      <sz val="11"/>
      <color rgb="FF000000"/>
      <name val="Calibri"/>
      <family val="2"/>
    </font>
    <font>
      <u/>
      <sz val="11"/>
      <color rgb="FF0000FF"/>
      <name val="Calibri"/>
      <family val="2"/>
    </font>
    <font>
      <sz val="11"/>
      <color rgb="FF366092"/>
      <name val="Calibri"/>
      <family val="2"/>
    </font>
    <font>
      <sz val="10"/>
      <color rgb="FF000000"/>
      <name val="Calibri"/>
      <family val="2"/>
    </font>
    <font>
      <b/>
      <sz val="11"/>
      <color rgb="FFE26B0A"/>
      <name val="Calibri"/>
      <family val="2"/>
    </font>
    <font>
      <sz val="11"/>
      <color rgb="FF366092"/>
      <name val="Calibri Light"/>
      <family val="2"/>
    </font>
    <font>
      <b/>
      <sz val="11"/>
      <color rgb="FF7030A0"/>
      <name val="Calibri"/>
      <family val="2"/>
    </font>
    <font>
      <b/>
      <i/>
      <sz val="14"/>
      <color rgb="FF7030A0"/>
      <name val="Calibri"/>
      <family val="2"/>
    </font>
    <font>
      <b/>
      <i/>
      <sz val="14"/>
      <color rgb="FFFF0000"/>
      <name val="Calibri"/>
      <family val="2"/>
    </font>
    <font>
      <sz val="11"/>
      <color rgb="FFFF0000"/>
      <name val="Calibri"/>
      <family val="2"/>
    </font>
    <font>
      <b/>
      <sz val="12"/>
      <color theme="1"/>
      <name val="Aptos"/>
      <family val="2"/>
    </font>
    <font>
      <sz val="12"/>
      <color theme="1"/>
      <name val="Aptos"/>
      <family val="2"/>
    </font>
    <font>
      <sz val="12"/>
      <color theme="1"/>
      <name val="Calibri"/>
      <family val="2"/>
      <scheme val="minor"/>
    </font>
    <font>
      <sz val="24"/>
      <color theme="0"/>
      <name val="Arial Black"/>
      <family val="2"/>
    </font>
  </fonts>
  <fills count="17">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1"/>
        <bgColor indexed="64"/>
      </patternFill>
    </fill>
    <fill>
      <patternFill patternType="solid">
        <fgColor rgb="FFD9D9D9"/>
        <bgColor rgb="FF000000"/>
      </patternFill>
    </fill>
    <fill>
      <patternFill patternType="solid">
        <fgColor rgb="FFB1A0C7"/>
        <bgColor rgb="FF000000"/>
      </patternFill>
    </fill>
    <fill>
      <patternFill patternType="solid">
        <fgColor rgb="FFCCC0DA"/>
        <bgColor rgb="FF000000"/>
      </patternFill>
    </fill>
    <fill>
      <patternFill patternType="solid">
        <fgColor rgb="FFE4DFEC"/>
        <bgColor rgb="FF000000"/>
      </patternFill>
    </fill>
    <fill>
      <patternFill patternType="solid">
        <fgColor rgb="FF60497A"/>
        <bgColor rgb="FF000000"/>
      </patternFill>
    </fill>
    <fill>
      <patternFill patternType="solid">
        <fgColor rgb="FFFFFFFF"/>
        <bgColor rgb="FF000000"/>
      </patternFill>
    </fill>
    <fill>
      <patternFill patternType="solid">
        <fgColor rgb="FFF6F896"/>
        <bgColor rgb="FF000000"/>
      </patternFill>
    </fill>
    <fill>
      <patternFill patternType="solid">
        <fgColor rgb="FF000000"/>
        <bgColor rgb="FF000000"/>
      </patternFill>
    </fill>
    <fill>
      <patternFill patternType="solid">
        <fgColor rgb="FFF2F2F2"/>
        <bgColor rgb="FF000000"/>
      </patternFill>
    </fill>
    <fill>
      <patternFill patternType="solid">
        <fgColor theme="0" tint="-0.14999847407452621"/>
        <bgColor indexed="64"/>
      </patternFill>
    </fill>
    <fill>
      <patternFill patternType="solid">
        <fgColor rgb="FFFF0000"/>
        <bgColor indexed="64"/>
      </patternFill>
    </fill>
    <fill>
      <patternFill patternType="solid">
        <fgColor theme="7" tint="-0.249977111117893"/>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rgb="FFD9D9D9"/>
      </left>
      <right style="thin">
        <color rgb="FFD9D9D9"/>
      </right>
      <top style="thin">
        <color rgb="FFD9D9D9"/>
      </top>
      <bottom style="thin">
        <color rgb="FFD9D9D9"/>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top style="medium">
        <color indexed="64"/>
      </top>
      <bottom style="thin">
        <color rgb="FFD9D9D9"/>
      </bottom>
      <diagonal/>
    </border>
    <border>
      <left/>
      <right/>
      <top style="medium">
        <color indexed="64"/>
      </top>
      <bottom style="thin">
        <color rgb="FFD9D9D9"/>
      </bottom>
      <diagonal/>
    </border>
    <border>
      <left style="thin">
        <color rgb="FFD9D9D9"/>
      </left>
      <right/>
      <top style="medium">
        <color indexed="64"/>
      </top>
      <bottom style="thin">
        <color rgb="FFD9D9D9"/>
      </bottom>
      <diagonal/>
    </border>
    <border>
      <left style="medium">
        <color indexed="64"/>
      </left>
      <right style="medium">
        <color indexed="64"/>
      </right>
      <top style="medium">
        <color indexed="64"/>
      </top>
      <bottom style="thin">
        <color rgb="FFD9D9D9"/>
      </bottom>
      <diagonal/>
    </border>
    <border>
      <left/>
      <right style="medium">
        <color indexed="64"/>
      </right>
      <top style="medium">
        <color indexed="64"/>
      </top>
      <bottom/>
      <diagonal/>
    </border>
    <border>
      <left/>
      <right/>
      <top style="thin">
        <color rgb="FFD9D9D9"/>
      </top>
      <bottom/>
      <diagonal/>
    </border>
    <border>
      <left style="medium">
        <color indexed="64"/>
      </left>
      <right/>
      <top/>
      <bottom style="thin">
        <color indexed="64"/>
      </bottom>
      <diagonal/>
    </border>
    <border>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style="thin">
        <color rgb="FFD9D9D9"/>
      </left>
      <right/>
      <top style="thin">
        <color rgb="FFD9D9D9"/>
      </top>
      <bottom style="thin">
        <color rgb="FFD9D9D9"/>
      </bottom>
      <diagonal/>
    </border>
    <border>
      <left style="medium">
        <color indexed="64"/>
      </left>
      <right style="medium">
        <color indexed="64"/>
      </right>
      <top style="thin">
        <color rgb="FFD9D9D9"/>
      </top>
      <bottom style="thin">
        <color rgb="FFD9D9D9"/>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right/>
      <top style="thin">
        <color rgb="FFD9D9D9"/>
      </top>
      <bottom style="thin">
        <color rgb="FFD9D9D9"/>
      </bottom>
      <diagonal/>
    </border>
    <border>
      <left style="thin">
        <color rgb="FFEEECE1"/>
      </left>
      <right/>
      <top style="thin">
        <color rgb="FFD9D9D9"/>
      </top>
      <bottom style="thin">
        <color rgb="FFD9D9D9"/>
      </bottom>
      <diagonal/>
    </border>
    <border>
      <left style="thin">
        <color rgb="FFEEECE1"/>
      </left>
      <right style="thin">
        <color rgb="FFEEECE1"/>
      </right>
      <top style="thin">
        <color rgb="FFD9D9D9"/>
      </top>
      <bottom style="thin">
        <color rgb="FFD9D9D9"/>
      </bottom>
      <diagonal/>
    </border>
    <border>
      <left style="medium">
        <color indexed="64"/>
      </left>
      <right/>
      <top style="thin">
        <color rgb="FFD9D9D9"/>
      </top>
      <bottom style="thin">
        <color rgb="FFD9D9D9"/>
      </bottom>
      <diagonal/>
    </border>
    <border>
      <left/>
      <right style="thin">
        <color rgb="FFD9D9D9"/>
      </right>
      <top style="thin">
        <color rgb="FFD9D9D9"/>
      </top>
      <bottom/>
      <diagonal/>
    </border>
    <border>
      <left style="thin">
        <color indexed="64"/>
      </left>
      <right/>
      <top style="thin">
        <color rgb="FFD9D9D9"/>
      </top>
      <bottom style="thin">
        <color rgb="FFD9D9D9"/>
      </bottom>
      <diagonal/>
    </border>
    <border>
      <left style="thin">
        <color rgb="FFFFFFFF"/>
      </left>
      <right style="thin">
        <color rgb="FFD9D9D9"/>
      </right>
      <top style="thin">
        <color rgb="FFD9D9D9"/>
      </top>
      <bottom style="thin">
        <color rgb="FFD9D9D9"/>
      </bottom>
      <diagonal/>
    </border>
    <border>
      <left style="medium">
        <color indexed="64"/>
      </left>
      <right/>
      <top style="thin">
        <color rgb="FFD9D9D9"/>
      </top>
      <bottom/>
      <diagonal/>
    </border>
    <border>
      <left style="thin">
        <color indexed="64"/>
      </left>
      <right style="thin">
        <color rgb="FFFFFFFF"/>
      </right>
      <top style="thin">
        <color rgb="FFD9D9D9"/>
      </top>
      <bottom style="double">
        <color rgb="FF4F81BD"/>
      </bottom>
      <diagonal/>
    </border>
    <border>
      <left/>
      <right style="thin">
        <color rgb="FFFFFFFF"/>
      </right>
      <top style="thin">
        <color rgb="FFD9D9D9"/>
      </top>
      <bottom style="double">
        <color rgb="FF4F81BD"/>
      </bottom>
      <diagonal/>
    </border>
    <border>
      <left style="thin">
        <color rgb="FFFFFFFF"/>
      </left>
      <right style="thin">
        <color rgb="FFFFFFFF"/>
      </right>
      <top style="thin">
        <color rgb="FFD9D9D9"/>
      </top>
      <bottom style="double">
        <color rgb="FF4F81BD"/>
      </bottom>
      <diagonal/>
    </border>
    <border>
      <left style="medium">
        <color indexed="64"/>
      </left>
      <right/>
      <top style="thin">
        <color rgb="FFD9D9D9"/>
      </top>
      <bottom style="double">
        <color rgb="FF4F81BD"/>
      </bottom>
      <diagonal/>
    </border>
    <border>
      <left style="medium">
        <color indexed="64"/>
      </left>
      <right/>
      <top style="double">
        <color rgb="FF4F81BD"/>
      </top>
      <bottom style="double">
        <color rgb="FF4F81BD"/>
      </bottom>
      <diagonal/>
    </border>
    <border>
      <left/>
      <right/>
      <top style="double">
        <color rgb="FF4F81BD"/>
      </top>
      <bottom style="double">
        <color rgb="FF4F81BD"/>
      </bottom>
      <diagonal/>
    </border>
    <border>
      <left/>
      <right/>
      <top/>
      <bottom style="double">
        <color rgb="FF4F81BD"/>
      </bottom>
      <diagonal/>
    </border>
    <border>
      <left style="double">
        <color rgb="FFEEECE1"/>
      </left>
      <right style="double">
        <color rgb="FFEEECE1"/>
      </right>
      <top style="double">
        <color rgb="FF4F81BD"/>
      </top>
      <bottom style="thin">
        <color rgb="FFD9D9D9"/>
      </bottom>
      <diagonal/>
    </border>
    <border>
      <left style="medium">
        <color indexed="64"/>
      </left>
      <right/>
      <top style="thin">
        <color rgb="FF4F81BD"/>
      </top>
      <bottom style="double">
        <color rgb="FFFEF25C"/>
      </bottom>
      <diagonal/>
    </border>
    <border>
      <left/>
      <right/>
      <top style="thin">
        <color rgb="FF4F81BD"/>
      </top>
      <bottom style="double">
        <color rgb="FFFEF25C"/>
      </bottom>
      <diagonal/>
    </border>
    <border>
      <left style="medium">
        <color indexed="64"/>
      </left>
      <right/>
      <top style="double">
        <color rgb="FFFEF25C"/>
      </top>
      <bottom style="double">
        <color rgb="FFFEF25C"/>
      </bottom>
      <diagonal/>
    </border>
    <border>
      <left/>
      <right/>
      <top style="double">
        <color rgb="FFFEF25C"/>
      </top>
      <bottom style="double">
        <color rgb="FFFEF25C"/>
      </bottom>
      <diagonal/>
    </border>
    <border>
      <left style="medium">
        <color indexed="64"/>
      </left>
      <right/>
      <top style="double">
        <color rgb="FFFEF25C"/>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D9D9D9"/>
      </right>
      <top style="medium">
        <color indexed="64"/>
      </top>
      <bottom style="thin">
        <color rgb="FFD9D9D9"/>
      </bottom>
      <diagonal/>
    </border>
    <border>
      <left style="thin">
        <color rgb="FFD9D9D9"/>
      </left>
      <right style="thin">
        <color rgb="FFD9D9D9"/>
      </right>
      <top style="medium">
        <color indexed="64"/>
      </top>
      <bottom style="thin">
        <color rgb="FFD9D9D9"/>
      </bottom>
      <diagonal/>
    </border>
    <border>
      <left style="thin">
        <color rgb="FFD9D9D9"/>
      </left>
      <right style="medium">
        <color indexed="64"/>
      </right>
      <top style="medium">
        <color indexed="64"/>
      </top>
      <bottom style="thin">
        <color rgb="FFD9D9D9"/>
      </bottom>
      <diagonal/>
    </border>
    <border>
      <left style="medium">
        <color indexed="64"/>
      </left>
      <right style="thin">
        <color rgb="FFD9D9D9"/>
      </right>
      <top style="medium">
        <color indexed="64"/>
      </top>
      <bottom style="thin">
        <color rgb="FFD9D9D9"/>
      </bottom>
      <diagonal/>
    </border>
    <border>
      <left style="medium">
        <color indexed="64"/>
      </left>
      <right/>
      <top style="thin">
        <color rgb="FFD9D9D9"/>
      </top>
      <bottom style="medium">
        <color rgb="FF60497A"/>
      </bottom>
      <diagonal/>
    </border>
    <border>
      <left/>
      <right/>
      <top style="thin">
        <color rgb="FFD9D9D9"/>
      </top>
      <bottom style="medium">
        <color rgb="FF60497A"/>
      </bottom>
      <diagonal/>
    </border>
    <border>
      <left style="medium">
        <color indexed="64"/>
      </left>
      <right/>
      <top style="medium">
        <color rgb="FF60497A"/>
      </top>
      <bottom style="thin">
        <color rgb="FFD9D9D9"/>
      </bottom>
      <diagonal/>
    </border>
    <border>
      <left style="thin">
        <color rgb="FFD9D9D9"/>
      </left>
      <right style="medium">
        <color indexed="64"/>
      </right>
      <top/>
      <bottom style="thin">
        <color rgb="FFD9D9D9"/>
      </bottom>
      <diagonal/>
    </border>
    <border>
      <left/>
      <right/>
      <top style="medium">
        <color rgb="FF60497A"/>
      </top>
      <bottom style="thin">
        <color rgb="FFD9D9D9"/>
      </bottom>
      <diagonal/>
    </border>
    <border>
      <left style="thin">
        <color rgb="FFD9D9D9"/>
      </left>
      <right style="medium">
        <color indexed="64"/>
      </right>
      <top style="thin">
        <color rgb="FFD9D9D9"/>
      </top>
      <bottom style="thin">
        <color rgb="FFD9D9D9"/>
      </bottom>
      <diagonal/>
    </border>
    <border>
      <left style="medium">
        <color indexed="64"/>
      </left>
      <right/>
      <top style="thin">
        <color rgb="FFD9D9D9"/>
      </top>
      <bottom style="thin">
        <color rgb="FF4F81BD"/>
      </bottom>
      <diagonal/>
    </border>
    <border>
      <left style="medium">
        <color indexed="64"/>
      </left>
      <right/>
      <top style="thin">
        <color rgb="FF4F81BD"/>
      </top>
      <bottom style="medium">
        <color indexed="64"/>
      </bottom>
      <diagonal/>
    </border>
    <border>
      <left/>
      <right style="medium">
        <color indexed="64"/>
      </right>
      <top style="thin">
        <color rgb="FF4F81BD"/>
      </top>
      <bottom style="medium">
        <color indexed="64"/>
      </bottom>
      <diagonal/>
    </border>
    <border>
      <left/>
      <right/>
      <top style="thin">
        <color rgb="FFD9D9D9"/>
      </top>
      <bottom style="thin">
        <color rgb="FF4F81BD"/>
      </bottom>
      <diagonal/>
    </border>
    <border>
      <left style="thin">
        <color rgb="FFD9D9D9"/>
      </left>
      <right style="medium">
        <color indexed="64"/>
      </right>
      <top/>
      <bottom/>
      <diagonal/>
    </border>
    <border>
      <left style="thin">
        <color rgb="FFD9D9D9"/>
      </left>
      <right style="medium">
        <color indexed="64"/>
      </right>
      <top style="thin">
        <color rgb="FFD9D9D9"/>
      </top>
      <bottom/>
      <diagonal/>
    </border>
    <border>
      <left/>
      <right/>
      <top style="thin">
        <color rgb="FF4F81BD"/>
      </top>
      <bottom/>
      <diagonal/>
    </border>
    <border>
      <left style="medium">
        <color indexed="64"/>
      </left>
      <right/>
      <top style="thin">
        <color rgb="FF4F81BD"/>
      </top>
      <bottom style="double">
        <color rgb="FF4F81BD"/>
      </bottom>
      <diagonal/>
    </border>
    <border>
      <left/>
      <right/>
      <top style="thin">
        <color rgb="FF4F81BD"/>
      </top>
      <bottom style="double">
        <color rgb="FF4F81BD"/>
      </bottom>
      <diagonal/>
    </border>
    <border>
      <left/>
      <right style="medium">
        <color indexed="64"/>
      </right>
      <top style="thin">
        <color rgb="FF4F81BD"/>
      </top>
      <bottom style="double">
        <color rgb="FF4F81BD"/>
      </bottom>
      <diagonal/>
    </border>
    <border>
      <left style="medium">
        <color indexed="64"/>
      </left>
      <right/>
      <top style="double">
        <color rgb="FF4F81BD"/>
      </top>
      <bottom style="thin">
        <color rgb="FF4F81BD"/>
      </bottom>
      <diagonal/>
    </border>
    <border>
      <left/>
      <right/>
      <top style="double">
        <color rgb="FF4F81BD"/>
      </top>
      <bottom style="thin">
        <color rgb="FF4F81BD"/>
      </bottom>
      <diagonal/>
    </border>
    <border>
      <left/>
      <right/>
      <top style="thin">
        <color rgb="FF4F81BD"/>
      </top>
      <bottom style="medium">
        <color indexed="64"/>
      </bottom>
      <diagonal/>
    </border>
    <border>
      <left style="thin">
        <color rgb="FFD9D9D9"/>
      </left>
      <right/>
      <top/>
      <bottom style="thin">
        <color rgb="FFD9D9D9"/>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rgb="FF4F81BD"/>
      </bottom>
      <diagonal/>
    </border>
    <border>
      <left style="thin">
        <color indexed="64"/>
      </left>
      <right style="thin">
        <color indexed="64"/>
      </right>
      <top style="thin">
        <color indexed="64"/>
      </top>
      <bottom style="thin">
        <color rgb="FF4F81BD"/>
      </bottom>
      <diagonal/>
    </border>
    <border>
      <left style="thin">
        <color rgb="FF4F81BD"/>
      </left>
      <right style="thin">
        <color rgb="FFD9D9D9"/>
      </right>
      <top/>
      <bottom/>
      <diagonal/>
    </border>
    <border>
      <left style="thin">
        <color rgb="FFD9D9D9"/>
      </left>
      <right/>
      <top style="thin">
        <color rgb="FF4F81BD"/>
      </top>
      <bottom style="thin">
        <color rgb="FF4F81BD"/>
      </bottom>
      <diagonal/>
    </border>
    <border>
      <left/>
      <right style="thin">
        <color rgb="FF4F81BD"/>
      </right>
      <top style="thin">
        <color rgb="FF4F81BD"/>
      </top>
      <bottom style="thin">
        <color rgb="FF4F81BD"/>
      </bottom>
      <diagonal/>
    </border>
    <border>
      <left/>
      <right/>
      <top/>
      <bottom style="dotted">
        <color indexed="64"/>
      </bottom>
      <diagonal/>
    </border>
    <border>
      <left style="medium">
        <color indexed="64"/>
      </left>
      <right/>
      <top/>
      <bottom style="dotted">
        <color indexed="64"/>
      </bottom>
      <diagonal/>
    </border>
    <border>
      <left/>
      <right/>
      <top style="dotted">
        <color indexed="64"/>
      </top>
      <bottom/>
      <diagonal/>
    </border>
    <border>
      <left/>
      <right style="medium">
        <color indexed="64"/>
      </right>
      <top/>
      <bottom style="dotted">
        <color indexed="64"/>
      </bottom>
      <diagonal/>
    </border>
    <border>
      <left style="thin">
        <color indexed="64"/>
      </left>
      <right style="thin">
        <color indexed="64"/>
      </right>
      <top/>
      <bottom/>
      <diagonal/>
    </border>
    <border>
      <left/>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0000"/>
      </bottom>
      <diagonal/>
    </border>
    <border>
      <left/>
      <right/>
      <top/>
      <bottom style="thin">
        <color rgb="FFD9D9D9"/>
      </bottom>
      <diagonal/>
    </border>
    <border>
      <left/>
      <right/>
      <top style="thin">
        <color rgb="FF4F81BD"/>
      </top>
      <bottom style="medium">
        <color rgb="FF000000"/>
      </bottom>
      <diagonal/>
    </border>
    <border>
      <left style="thin">
        <color rgb="FFD9D9D9"/>
      </left>
      <right style="thin">
        <color rgb="FFD9D9D9"/>
      </right>
      <top style="thin">
        <color rgb="FFD9D9D9"/>
      </top>
      <bottom/>
      <diagonal/>
    </border>
    <border>
      <left style="thin">
        <color rgb="FFD9D9D9"/>
      </left>
      <right style="thin">
        <color rgb="FFD9D9D9"/>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76">
    <xf numFmtId="0" fontId="0" fillId="0" borderId="0" xfId="0"/>
    <xf numFmtId="0" fontId="3" fillId="0" borderId="0" xfId="0" applyFont="1"/>
    <xf numFmtId="0" fontId="3" fillId="0" borderId="0" xfId="0" applyFont="1" applyAlignment="1">
      <alignment horizontal="center"/>
    </xf>
    <xf numFmtId="0" fontId="4" fillId="0" borderId="0" xfId="0" applyFont="1"/>
    <xf numFmtId="0" fontId="5" fillId="0" borderId="0" xfId="0" applyFont="1"/>
    <xf numFmtId="0" fontId="0" fillId="2" borderId="0" xfId="0" applyFill="1"/>
    <xf numFmtId="0" fontId="0" fillId="3" borderId="0" xfId="0" applyFill="1"/>
    <xf numFmtId="0" fontId="2" fillId="2" borderId="0" xfId="0" applyFont="1" applyFill="1" applyAlignment="1">
      <alignment horizontal="center"/>
    </xf>
    <xf numFmtId="0" fontId="0" fillId="2" borderId="0" xfId="0" applyFill="1" applyAlignment="1">
      <alignment horizontal="left"/>
    </xf>
    <xf numFmtId="0" fontId="1" fillId="2" borderId="0" xfId="1" applyFill="1" applyAlignment="1" applyProtection="1"/>
    <xf numFmtId="0" fontId="2" fillId="3" borderId="0" xfId="0" applyFont="1" applyFill="1" applyAlignment="1">
      <alignment horizontal="center"/>
    </xf>
    <xf numFmtId="0" fontId="0" fillId="3" borderId="0" xfId="0" applyFill="1" applyAlignment="1">
      <alignment horizontal="left"/>
    </xf>
    <xf numFmtId="0" fontId="1" fillId="3" borderId="0" xfId="1" applyFill="1" applyAlignment="1" applyProtection="1"/>
    <xf numFmtId="0" fontId="0" fillId="0" borderId="0" xfId="0" applyAlignment="1">
      <alignment wrapText="1"/>
    </xf>
    <xf numFmtId="0" fontId="3" fillId="0" borderId="6" xfId="0" applyFont="1" applyBorder="1"/>
    <xf numFmtId="0" fontId="6" fillId="0" borderId="0" xfId="0" applyFont="1"/>
    <xf numFmtId="0" fontId="6" fillId="0" borderId="0" xfId="0" applyFont="1" applyAlignment="1">
      <alignment horizont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6" fillId="0" borderId="14" xfId="0" applyFont="1" applyBorder="1" applyAlignment="1">
      <alignment horizontal="left"/>
    </xf>
    <xf numFmtId="8" fontId="6" fillId="0" borderId="15" xfId="0" applyNumberFormat="1" applyFont="1" applyBorder="1" applyAlignment="1">
      <alignment horizontal="right"/>
    </xf>
    <xf numFmtId="0" fontId="6" fillId="0" borderId="16" xfId="0" applyFont="1" applyBorder="1" applyAlignment="1">
      <alignment horizontal="left"/>
    </xf>
    <xf numFmtId="8" fontId="6" fillId="0" borderId="17" xfId="0" applyNumberFormat="1" applyFont="1" applyBorder="1" applyAlignment="1">
      <alignment horizontal="right"/>
    </xf>
    <xf numFmtId="0" fontId="6" fillId="0" borderId="18" xfId="0" applyFont="1" applyBorder="1" applyAlignment="1">
      <alignment horizontal="left"/>
    </xf>
    <xf numFmtId="0" fontId="6" fillId="0" borderId="19" xfId="0" applyFont="1" applyBorder="1" applyAlignment="1">
      <alignment horizontal="left"/>
    </xf>
    <xf numFmtId="0" fontId="8" fillId="0" borderId="21" xfId="0" applyFont="1" applyBorder="1" applyAlignment="1">
      <alignment horizontal="right"/>
    </xf>
    <xf numFmtId="0" fontId="10" fillId="0" borderId="5" xfId="0" applyFont="1" applyBorder="1" applyAlignment="1">
      <alignment horizontal="center"/>
    </xf>
    <xf numFmtId="0" fontId="10" fillId="0" borderId="2" xfId="0" applyFont="1" applyBorder="1"/>
    <xf numFmtId="0" fontId="11" fillId="0" borderId="2" xfId="0" applyFont="1" applyBorder="1" applyAlignment="1">
      <alignment horizontal="left" indent="3"/>
    </xf>
    <xf numFmtId="0" fontId="12" fillId="0" borderId="5" xfId="0" applyFont="1" applyBorder="1"/>
    <xf numFmtId="0" fontId="3" fillId="0" borderId="0" xfId="0" applyFont="1" applyAlignment="1">
      <alignment vertical="top" wrapText="1"/>
    </xf>
    <xf numFmtId="1" fontId="3" fillId="0" borderId="0" xfId="0" applyNumberFormat="1" applyFont="1" applyAlignment="1">
      <alignment horizontal="center" vertical="top" wrapText="1"/>
    </xf>
    <xf numFmtId="0" fontId="4" fillId="0" borderId="0" xfId="0" applyFont="1" applyAlignment="1">
      <alignment vertical="top" wrapText="1"/>
    </xf>
    <xf numFmtId="0" fontId="4" fillId="0" borderId="25" xfId="0" applyFont="1" applyBorder="1" applyAlignment="1">
      <alignment vertical="top" wrapText="1"/>
    </xf>
    <xf numFmtId="0" fontId="4" fillId="0" borderId="25" xfId="0" applyFont="1" applyBorder="1" applyAlignment="1">
      <alignment horizontal="center" vertical="top" wrapText="1"/>
    </xf>
    <xf numFmtId="0" fontId="10" fillId="5" borderId="26" xfId="0" applyFont="1" applyFill="1" applyBorder="1"/>
    <xf numFmtId="0" fontId="13" fillId="0" borderId="0" xfId="0" applyFont="1"/>
    <xf numFmtId="0" fontId="14" fillId="0" borderId="0" xfId="0" applyFont="1"/>
    <xf numFmtId="0" fontId="17" fillId="0" borderId="30" xfId="0" applyFont="1" applyBorder="1"/>
    <xf numFmtId="0" fontId="13" fillId="0" borderId="12" xfId="0" applyFont="1" applyBorder="1"/>
    <xf numFmtId="0" fontId="13" fillId="0" borderId="20" xfId="0" applyFont="1" applyBorder="1"/>
    <xf numFmtId="0" fontId="13" fillId="0" borderId="31" xfId="0" applyFont="1" applyBorder="1"/>
    <xf numFmtId="0" fontId="19" fillId="6" borderId="34" xfId="0" applyFont="1" applyFill="1" applyBorder="1"/>
    <xf numFmtId="0" fontId="19" fillId="6" borderId="21" xfId="0" applyFont="1" applyFill="1" applyBorder="1"/>
    <xf numFmtId="0" fontId="19" fillId="7" borderId="35" xfId="0" applyFont="1" applyFill="1" applyBorder="1"/>
    <xf numFmtId="0" fontId="19" fillId="7" borderId="21" xfId="0" applyFont="1" applyFill="1" applyBorder="1"/>
    <xf numFmtId="0" fontId="19" fillId="8" borderId="21" xfId="0" applyFont="1" applyFill="1" applyBorder="1"/>
    <xf numFmtId="0" fontId="20" fillId="8" borderId="21" xfId="0" applyFont="1" applyFill="1" applyBorder="1"/>
    <xf numFmtId="0" fontId="20" fillId="8" borderId="36" xfId="0" applyFont="1" applyFill="1" applyBorder="1"/>
    <xf numFmtId="0" fontId="21" fillId="9" borderId="37" xfId="0" applyFont="1" applyFill="1" applyBorder="1"/>
    <xf numFmtId="0" fontId="13" fillId="0" borderId="4" xfId="0" applyFont="1" applyBorder="1"/>
    <xf numFmtId="0" fontId="13" fillId="0" borderId="38" xfId="0" applyFont="1" applyBorder="1"/>
    <xf numFmtId="6" fontId="22" fillId="9" borderId="44" xfId="0" applyNumberFormat="1" applyFont="1" applyFill="1" applyBorder="1"/>
    <xf numFmtId="0" fontId="18" fillId="0" borderId="0" xfId="0" applyFont="1"/>
    <xf numFmtId="0" fontId="22" fillId="10" borderId="48" xfId="0" applyFont="1" applyFill="1" applyBorder="1"/>
    <xf numFmtId="6" fontId="22" fillId="9" borderId="52" xfId="0" applyNumberFormat="1" applyFont="1" applyFill="1" applyBorder="1"/>
    <xf numFmtId="6" fontId="16" fillId="6" borderId="58" xfId="0" applyNumberFormat="1" applyFont="1" applyFill="1" applyBorder="1"/>
    <xf numFmtId="6" fontId="16" fillId="7" borderId="58" xfId="0" applyNumberFormat="1" applyFont="1" applyFill="1" applyBorder="1"/>
    <xf numFmtId="6" fontId="16" fillId="8" borderId="58" xfId="0" applyNumberFormat="1" applyFont="1" applyFill="1" applyBorder="1"/>
    <xf numFmtId="6" fontId="16" fillId="6" borderId="60" xfId="0" applyNumberFormat="1" applyFont="1" applyFill="1" applyBorder="1"/>
    <xf numFmtId="6" fontId="24" fillId="12" borderId="61" xfId="0" applyNumberFormat="1" applyFont="1" applyFill="1" applyBorder="1"/>
    <xf numFmtId="0" fontId="16" fillId="0" borderId="3" xfId="0" applyFont="1" applyBorder="1"/>
    <xf numFmtId="0" fontId="16" fillId="0" borderId="11" xfId="0" applyFont="1" applyBorder="1"/>
    <xf numFmtId="6" fontId="16" fillId="6" borderId="11" xfId="0" applyNumberFormat="1" applyFont="1" applyFill="1" applyBorder="1"/>
    <xf numFmtId="0" fontId="24" fillId="0" borderId="0" xfId="0" applyFont="1"/>
    <xf numFmtId="0" fontId="25" fillId="0" borderId="0" xfId="0" applyFont="1"/>
    <xf numFmtId="0" fontId="16" fillId="0" borderId="0" xfId="0" applyFont="1"/>
    <xf numFmtId="0" fontId="24" fillId="0" borderId="11" xfId="0" applyFont="1" applyBorder="1"/>
    <xf numFmtId="0" fontId="18" fillId="0" borderId="11" xfId="0" applyFont="1" applyBorder="1"/>
    <xf numFmtId="0" fontId="26" fillId="0" borderId="66" xfId="0" applyFont="1" applyBorder="1"/>
    <xf numFmtId="0" fontId="27" fillId="0" borderId="67" xfId="0" applyFont="1" applyBorder="1"/>
    <xf numFmtId="0" fontId="28" fillId="0" borderId="0" xfId="0" applyFont="1" applyAlignment="1">
      <alignment wrapText="1"/>
    </xf>
    <xf numFmtId="0" fontId="18" fillId="13" borderId="71" xfId="0" applyFont="1" applyFill="1" applyBorder="1"/>
    <xf numFmtId="0" fontId="18" fillId="13" borderId="44" xfId="0" applyFont="1" applyFill="1" applyBorder="1"/>
    <xf numFmtId="0" fontId="18" fillId="13" borderId="74" xfId="0" applyFont="1" applyFill="1" applyBorder="1"/>
    <xf numFmtId="0" fontId="18" fillId="13" borderId="75" xfId="0" applyFont="1" applyFill="1" applyBorder="1"/>
    <xf numFmtId="9" fontId="18" fillId="13" borderId="74" xfId="0" applyNumberFormat="1" applyFont="1" applyFill="1" applyBorder="1"/>
    <xf numFmtId="0" fontId="16" fillId="13" borderId="76" xfId="0" applyFont="1" applyFill="1" applyBorder="1"/>
    <xf numFmtId="6" fontId="16" fillId="13" borderId="77" xfId="0" applyNumberFormat="1" applyFont="1" applyFill="1" applyBorder="1"/>
    <xf numFmtId="6" fontId="18" fillId="13" borderId="74" xfId="0" applyNumberFormat="1" applyFont="1" applyFill="1" applyBorder="1"/>
    <xf numFmtId="9" fontId="18" fillId="13" borderId="79" xfId="0" applyNumberFormat="1" applyFont="1" applyFill="1" applyBorder="1"/>
    <xf numFmtId="9" fontId="18" fillId="13" borderId="80" xfId="0" applyNumberFormat="1" applyFont="1" applyFill="1" applyBorder="1"/>
    <xf numFmtId="6" fontId="18" fillId="13" borderId="84" xfId="0" applyNumberFormat="1" applyFont="1" applyFill="1" applyBorder="1"/>
    <xf numFmtId="9" fontId="18" fillId="13" borderId="72" xfId="0" applyNumberFormat="1" applyFont="1" applyFill="1" applyBorder="1"/>
    <xf numFmtId="0" fontId="29" fillId="13" borderId="88" xfId="0" applyFont="1" applyFill="1" applyBorder="1"/>
    <xf numFmtId="0" fontId="29" fillId="13" borderId="0" xfId="0" applyFont="1" applyFill="1"/>
    <xf numFmtId="0" fontId="29" fillId="13" borderId="7" xfId="0" applyFont="1" applyFill="1" applyBorder="1"/>
    <xf numFmtId="0" fontId="30" fillId="13" borderId="1" xfId="0" applyFont="1" applyFill="1" applyBorder="1"/>
    <xf numFmtId="0" fontId="31" fillId="0" borderId="0" xfId="0" applyFont="1" applyAlignment="1">
      <alignment wrapText="1"/>
    </xf>
    <xf numFmtId="0" fontId="32" fillId="0" borderId="0" xfId="0" applyFont="1"/>
    <xf numFmtId="0" fontId="33" fillId="13" borderId="35" xfId="0" applyFont="1" applyFill="1" applyBorder="1"/>
    <xf numFmtId="0" fontId="13" fillId="13" borderId="36" xfId="0" applyFont="1" applyFill="1" applyBorder="1"/>
    <xf numFmtId="0" fontId="30" fillId="11" borderId="89" xfId="0" applyFont="1" applyFill="1" applyBorder="1"/>
    <xf numFmtId="8" fontId="13" fillId="13" borderId="90" xfId="0" applyNumberFormat="1" applyFont="1" applyFill="1" applyBorder="1"/>
    <xf numFmtId="8" fontId="13" fillId="13" borderId="91" xfId="0" applyNumberFormat="1" applyFont="1" applyFill="1" applyBorder="1"/>
    <xf numFmtId="0" fontId="33" fillId="0" borderId="8" xfId="0" applyFont="1" applyBorder="1" applyAlignment="1">
      <alignment wrapText="1"/>
    </xf>
    <xf numFmtId="0" fontId="33" fillId="0" borderId="0" xfId="0" applyFont="1" applyAlignment="1">
      <alignment wrapText="1"/>
    </xf>
    <xf numFmtId="0" fontId="34" fillId="0" borderId="0" xfId="0" applyFont="1"/>
    <xf numFmtId="0" fontId="33" fillId="13" borderId="21" xfId="0" applyFont="1" applyFill="1" applyBorder="1"/>
    <xf numFmtId="8" fontId="35" fillId="13" borderId="92" xfId="0" applyNumberFormat="1" applyFont="1" applyFill="1" applyBorder="1"/>
    <xf numFmtId="0" fontId="36" fillId="13" borderId="93" xfId="0" applyFont="1" applyFill="1" applyBorder="1"/>
    <xf numFmtId="8" fontId="35" fillId="13" borderId="94" xfId="0" applyNumberFormat="1" applyFont="1" applyFill="1" applyBorder="1"/>
    <xf numFmtId="0" fontId="37" fillId="0" borderId="0" xfId="0" applyFont="1" applyAlignment="1">
      <alignment wrapText="1"/>
    </xf>
    <xf numFmtId="0" fontId="39" fillId="0" borderId="0" xfId="0" applyFont="1"/>
    <xf numFmtId="0" fontId="40" fillId="0" borderId="0" xfId="0" applyFont="1" applyAlignment="1">
      <alignment wrapText="1"/>
    </xf>
    <xf numFmtId="0" fontId="41" fillId="0" borderId="0" xfId="0" applyFont="1" applyAlignment="1">
      <alignment wrapText="1"/>
    </xf>
    <xf numFmtId="0" fontId="13" fillId="13" borderId="21" xfId="0" applyFont="1" applyFill="1" applyBorder="1"/>
    <xf numFmtId="0" fontId="13" fillId="8" borderId="1" xfId="0" applyFont="1" applyFill="1" applyBorder="1"/>
    <xf numFmtId="0" fontId="13" fillId="0" borderId="1" xfId="0" applyFont="1" applyBorder="1"/>
    <xf numFmtId="0" fontId="13" fillId="0" borderId="95" xfId="0" applyFont="1" applyBorder="1"/>
    <xf numFmtId="0" fontId="25" fillId="0" borderId="95" xfId="0" applyFont="1" applyBorder="1"/>
    <xf numFmtId="0" fontId="13" fillId="0" borderId="96" xfId="0" applyFont="1" applyBorder="1"/>
    <xf numFmtId="0" fontId="31" fillId="0" borderId="97" xfId="0" applyFont="1" applyBorder="1" applyAlignment="1">
      <alignment wrapText="1"/>
    </xf>
    <xf numFmtId="0" fontId="13" fillId="0" borderId="97" xfId="0" applyFont="1" applyBorder="1"/>
    <xf numFmtId="0" fontId="33" fillId="8" borderId="21" xfId="0" applyFont="1" applyFill="1" applyBorder="1"/>
    <xf numFmtId="0" fontId="13" fillId="8" borderId="21" xfId="0" applyFont="1" applyFill="1" applyBorder="1"/>
    <xf numFmtId="0" fontId="25" fillId="13" borderId="83" xfId="0" applyFont="1" applyFill="1" applyBorder="1"/>
    <xf numFmtId="0" fontId="42" fillId="0" borderId="0" xfId="0" applyFont="1"/>
    <xf numFmtId="0" fontId="13" fillId="0" borderId="98" xfId="0" applyFont="1" applyBorder="1"/>
    <xf numFmtId="0" fontId="41" fillId="0" borderId="99" xfId="0" applyFont="1" applyBorder="1" applyAlignment="1">
      <alignment wrapText="1"/>
    </xf>
    <xf numFmtId="0" fontId="25" fillId="0" borderId="100" xfId="0" applyFont="1" applyBorder="1"/>
    <xf numFmtId="0" fontId="16" fillId="13" borderId="0" xfId="0" applyFont="1" applyFill="1"/>
    <xf numFmtId="6" fontId="16" fillId="13" borderId="0" xfId="0" applyNumberFormat="1" applyFont="1" applyFill="1"/>
    <xf numFmtId="0" fontId="12" fillId="0" borderId="5" xfId="0" applyFont="1" applyBorder="1" applyAlignment="1" applyProtection="1">
      <alignment horizontal="left"/>
      <protection locked="0"/>
    </xf>
    <xf numFmtId="164" fontId="43" fillId="0" borderId="5" xfId="0" applyNumberFormat="1" applyFont="1" applyBorder="1" applyAlignment="1">
      <alignment horizontal="center"/>
    </xf>
    <xf numFmtId="0" fontId="43" fillId="0" borderId="2" xfId="0" applyFont="1" applyBorder="1" applyProtection="1">
      <protection locked="0"/>
    </xf>
    <xf numFmtId="165" fontId="44" fillId="0" borderId="1" xfId="0" applyNumberFormat="1" applyFont="1" applyBorder="1" applyProtection="1">
      <protection locked="0"/>
    </xf>
    <xf numFmtId="0" fontId="44" fillId="0" borderId="2" xfId="0" applyFont="1" applyBorder="1" applyAlignment="1" applyProtection="1">
      <alignment horizontal="left" indent="3"/>
      <protection locked="0"/>
    </xf>
    <xf numFmtId="0" fontId="43" fillId="14" borderId="1" xfId="0" applyFont="1" applyFill="1" applyBorder="1"/>
    <xf numFmtId="165" fontId="43" fillId="14" borderId="1" xfId="0" applyNumberFormat="1" applyFont="1" applyFill="1" applyBorder="1"/>
    <xf numFmtId="0" fontId="45" fillId="0" borderId="0" xfId="0" applyFont="1"/>
    <xf numFmtId="0" fontId="0" fillId="15" borderId="0" xfId="0" applyFill="1"/>
    <xf numFmtId="44" fontId="13" fillId="0" borderId="1" xfId="0" applyNumberFormat="1" applyFont="1" applyBorder="1" applyAlignment="1">
      <alignment horizontal="left"/>
    </xf>
    <xf numFmtId="44" fontId="25" fillId="0" borderId="89" xfId="0" applyNumberFormat="1" applyFont="1" applyBorder="1"/>
    <xf numFmtId="44" fontId="13" fillId="13" borderId="36" xfId="0" applyNumberFormat="1" applyFont="1" applyFill="1" applyBorder="1"/>
    <xf numFmtId="44" fontId="13" fillId="8" borderId="36" xfId="0" applyNumberFormat="1" applyFont="1" applyFill="1" applyBorder="1"/>
    <xf numFmtId="44" fontId="25" fillId="13" borderId="83" xfId="0" applyNumberFormat="1" applyFont="1" applyFill="1" applyBorder="1"/>
    <xf numFmtId="6" fontId="22" fillId="4" borderId="52" xfId="0" applyNumberFormat="1" applyFont="1" applyFill="1" applyBorder="1"/>
    <xf numFmtId="6" fontId="16" fillId="7" borderId="105" xfId="0" applyNumberFormat="1" applyFont="1" applyFill="1" applyBorder="1"/>
    <xf numFmtId="6" fontId="16" fillId="6" borderId="103" xfId="0" applyNumberFormat="1" applyFont="1" applyFill="1" applyBorder="1"/>
    <xf numFmtId="6" fontId="16" fillId="8" borderId="105" xfId="0" applyNumberFormat="1" applyFont="1" applyFill="1" applyBorder="1"/>
    <xf numFmtId="166" fontId="13" fillId="0" borderId="1" xfId="0" applyNumberFormat="1" applyFont="1" applyBorder="1" applyAlignment="1">
      <alignment horizontal="left"/>
    </xf>
    <xf numFmtId="0" fontId="26" fillId="0" borderId="65" xfId="0" applyFont="1" applyBorder="1" applyAlignment="1">
      <alignment horizontal="right"/>
    </xf>
    <xf numFmtId="0" fontId="26" fillId="0" borderId="68" xfId="0" applyFont="1" applyBorder="1" applyAlignment="1">
      <alignment horizontal="right"/>
    </xf>
    <xf numFmtId="0" fontId="26" fillId="0" borderId="66" xfId="0" applyFont="1" applyBorder="1" applyAlignment="1">
      <alignment horizontal="left"/>
    </xf>
    <xf numFmtId="0" fontId="46" fillId="16" borderId="103" xfId="0" applyFont="1" applyFill="1" applyBorder="1"/>
    <xf numFmtId="8" fontId="38" fillId="0" borderId="0" xfId="0" applyNumberFormat="1" applyFont="1"/>
    <xf numFmtId="0" fontId="6" fillId="0" borderId="0" xfId="0" applyFont="1" applyAlignment="1">
      <alignment horizontal="left"/>
    </xf>
    <xf numFmtId="8" fontId="6" fillId="0" borderId="0" xfId="0" applyNumberFormat="1" applyFont="1" applyAlignment="1">
      <alignment horizontal="right"/>
    </xf>
    <xf numFmtId="165" fontId="18" fillId="6" borderId="34" xfId="0" applyNumberFormat="1" applyFont="1" applyFill="1" applyBorder="1"/>
    <xf numFmtId="165" fontId="18" fillId="7" borderId="41" xfId="0" applyNumberFormat="1" applyFont="1" applyFill="1" applyBorder="1"/>
    <xf numFmtId="165" fontId="18" fillId="6" borderId="42" xfId="0" applyNumberFormat="1" applyFont="1" applyFill="1" applyBorder="1"/>
    <xf numFmtId="165" fontId="18" fillId="7" borderId="43" xfId="0" applyNumberFormat="1" applyFont="1" applyFill="1" applyBorder="1"/>
    <xf numFmtId="165" fontId="18" fillId="8" borderId="43" xfId="0" applyNumberFormat="1" applyFont="1" applyFill="1" applyBorder="1"/>
    <xf numFmtId="165" fontId="18" fillId="8" borderId="41" xfId="0" applyNumberFormat="1" applyFont="1" applyFill="1" applyBorder="1"/>
    <xf numFmtId="165" fontId="18" fillId="6" borderId="41" xfId="0" applyNumberFormat="1" applyFont="1" applyFill="1" applyBorder="1"/>
    <xf numFmtId="165" fontId="18" fillId="7" borderId="34" xfId="0" applyNumberFormat="1" applyFont="1" applyFill="1" applyBorder="1"/>
    <xf numFmtId="165" fontId="23" fillId="8" borderId="36" xfId="0" applyNumberFormat="1" applyFont="1" applyFill="1" applyBorder="1"/>
    <xf numFmtId="165" fontId="18" fillId="7" borderId="45" xfId="0" applyNumberFormat="1" applyFont="1" applyFill="1" applyBorder="1"/>
    <xf numFmtId="165" fontId="18" fillId="6" borderId="45" xfId="0" applyNumberFormat="1" applyFont="1" applyFill="1" applyBorder="1"/>
    <xf numFmtId="165" fontId="18" fillId="6" borderId="46" xfId="0" applyNumberFormat="1" applyFont="1" applyFill="1" applyBorder="1"/>
    <xf numFmtId="165" fontId="18" fillId="0" borderId="0" xfId="0" applyNumberFormat="1" applyFont="1"/>
    <xf numFmtId="165" fontId="18" fillId="10" borderId="0" xfId="0" applyNumberFormat="1" applyFont="1" applyFill="1"/>
    <xf numFmtId="165" fontId="18" fillId="6" borderId="47" xfId="0" applyNumberFormat="1" applyFont="1" applyFill="1" applyBorder="1"/>
    <xf numFmtId="165" fontId="18" fillId="6" borderId="49" xfId="0" applyNumberFormat="1" applyFont="1" applyFill="1" applyBorder="1"/>
    <xf numFmtId="165" fontId="18" fillId="6" borderId="50" xfId="0" applyNumberFormat="1" applyFont="1" applyFill="1" applyBorder="1"/>
    <xf numFmtId="165" fontId="18" fillId="6" borderId="51" xfId="0" applyNumberFormat="1" applyFont="1" applyFill="1" applyBorder="1"/>
    <xf numFmtId="165" fontId="16" fillId="6" borderId="55" xfId="0" applyNumberFormat="1" applyFont="1" applyFill="1" applyBorder="1"/>
    <xf numFmtId="165" fontId="16" fillId="7" borderId="55" xfId="0" applyNumberFormat="1" applyFont="1" applyFill="1" applyBorder="1"/>
    <xf numFmtId="165" fontId="16" fillId="8" borderId="55" xfId="0" applyNumberFormat="1" applyFont="1" applyFill="1" applyBorder="1"/>
    <xf numFmtId="165" fontId="18" fillId="6" borderId="21" xfId="0" applyNumberFormat="1" applyFont="1" applyFill="1" applyBorder="1"/>
    <xf numFmtId="165" fontId="18" fillId="7" borderId="36" xfId="0" applyNumberFormat="1" applyFont="1" applyFill="1" applyBorder="1"/>
    <xf numFmtId="165" fontId="18" fillId="6" borderId="36" xfId="0" applyNumberFormat="1" applyFont="1" applyFill="1" applyBorder="1"/>
    <xf numFmtId="165" fontId="18" fillId="8" borderId="56" xfId="0" applyNumberFormat="1" applyFont="1" applyFill="1" applyBorder="1"/>
    <xf numFmtId="165" fontId="18" fillId="8" borderId="34" xfId="0" applyNumberFormat="1" applyFont="1" applyFill="1" applyBorder="1"/>
    <xf numFmtId="165" fontId="18" fillId="8" borderId="36" xfId="0" applyNumberFormat="1" applyFont="1" applyFill="1" applyBorder="1"/>
    <xf numFmtId="165" fontId="23" fillId="8" borderId="34" xfId="0" applyNumberFormat="1" applyFont="1" applyFill="1" applyBorder="1"/>
    <xf numFmtId="0" fontId="18" fillId="10" borderId="0" xfId="0" applyFont="1" applyFill="1"/>
    <xf numFmtId="164" fontId="18" fillId="13" borderId="72" xfId="0" applyNumberFormat="1" applyFont="1" applyFill="1" applyBorder="1"/>
    <xf numFmtId="165" fontId="11" fillId="0" borderId="1" xfId="0" applyNumberFormat="1" applyFont="1" applyBorder="1"/>
    <xf numFmtId="165" fontId="10" fillId="5" borderId="26" xfId="0" applyNumberFormat="1" applyFont="1" applyFill="1" applyBorder="1"/>
    <xf numFmtId="0" fontId="33" fillId="13" borderId="106" xfId="0" applyFont="1" applyFill="1" applyBorder="1" applyAlignment="1">
      <alignment horizontal="center"/>
    </xf>
    <xf numFmtId="0" fontId="33" fillId="13" borderId="107" xfId="0" applyFont="1" applyFill="1" applyBorder="1" applyAlignment="1">
      <alignment horizontal="center"/>
    </xf>
    <xf numFmtId="0" fontId="33" fillId="13" borderId="35" xfId="0" applyFont="1" applyFill="1" applyBorder="1" applyAlignment="1">
      <alignment horizontal="center"/>
    </xf>
    <xf numFmtId="0" fontId="18" fillId="0" borderId="40" xfId="0" applyFont="1" applyBorder="1"/>
    <xf numFmtId="0" fontId="18" fillId="0" borderId="39" xfId="0" applyFont="1" applyBorder="1"/>
    <xf numFmtId="0" fontId="13" fillId="0" borderId="2" xfId="0" applyFont="1" applyBorder="1"/>
    <xf numFmtId="0" fontId="13" fillId="0" borderId="22" xfId="0" applyFont="1" applyBorder="1"/>
    <xf numFmtId="0" fontId="13" fillId="0" borderId="9" xfId="0" applyFont="1" applyBorder="1"/>
    <xf numFmtId="0" fontId="17" fillId="8" borderId="29" xfId="0" applyFont="1" applyFill="1" applyBorder="1"/>
    <xf numFmtId="0" fontId="17" fillId="8" borderId="28" xfId="0" applyFont="1" applyFill="1" applyBorder="1"/>
    <xf numFmtId="0" fontId="18" fillId="0" borderId="33" xfId="0" applyFont="1" applyBorder="1"/>
    <xf numFmtId="0" fontId="18" fillId="0" borderId="10" xfId="0" applyFont="1" applyBorder="1"/>
    <xf numFmtId="0" fontId="15" fillId="0" borderId="27" xfId="0" applyFont="1" applyBorder="1"/>
    <xf numFmtId="0" fontId="15" fillId="0" borderId="104" xfId="0" applyFont="1" applyBorder="1"/>
    <xf numFmtId="0" fontId="16" fillId="6" borderId="88" xfId="0" applyFont="1" applyFill="1" applyBorder="1"/>
    <xf numFmtId="0" fontId="16" fillId="6" borderId="104" xfId="0" applyFont="1" applyFill="1" applyBorder="1"/>
    <xf numFmtId="0" fontId="16" fillId="7" borderId="88" xfId="0" applyFont="1" applyFill="1" applyBorder="1"/>
    <xf numFmtId="0" fontId="16" fillId="7" borderId="104" xfId="0" applyFont="1" applyFill="1" applyBorder="1"/>
    <xf numFmtId="0" fontId="17" fillId="6" borderId="88" xfId="0" applyFont="1" applyFill="1" applyBorder="1"/>
    <xf numFmtId="0" fontId="17" fillId="6" borderId="104" xfId="0" applyFont="1" applyFill="1" applyBorder="1"/>
    <xf numFmtId="0" fontId="17" fillId="7" borderId="88" xfId="0" applyFont="1" applyFill="1" applyBorder="1"/>
    <xf numFmtId="0" fontId="17" fillId="7" borderId="104" xfId="0" applyFont="1" applyFill="1" applyBorder="1"/>
    <xf numFmtId="0" fontId="18" fillId="0" borderId="14" xfId="0" applyFont="1" applyBorder="1"/>
    <xf numFmtId="0" fontId="18" fillId="0" borderId="22" xfId="0" applyFont="1" applyBorder="1"/>
    <xf numFmtId="0" fontId="18" fillId="11" borderId="46" xfId="0" applyFont="1" applyFill="1" applyBorder="1"/>
    <xf numFmtId="0" fontId="18" fillId="11" borderId="41" xfId="0" applyFont="1" applyFill="1" applyBorder="1"/>
    <xf numFmtId="0" fontId="16" fillId="0" borderId="53" xfId="0" applyFont="1" applyBorder="1"/>
    <xf numFmtId="0" fontId="16" fillId="0" borderId="54" xfId="0" applyFont="1" applyBorder="1"/>
    <xf numFmtId="0" fontId="25" fillId="0" borderId="2" xfId="0" applyFont="1" applyBorder="1"/>
    <xf numFmtId="0" fontId="25" fillId="0" borderId="22" xfId="0" applyFont="1" applyBorder="1"/>
    <xf numFmtId="0" fontId="25" fillId="0" borderId="9" xfId="0" applyFont="1" applyBorder="1"/>
    <xf numFmtId="0" fontId="18" fillId="0" borderId="4" xfId="0" applyFont="1" applyBorder="1"/>
    <xf numFmtId="0" fontId="18" fillId="0" borderId="0" xfId="0" applyFont="1"/>
    <xf numFmtId="0" fontId="18" fillId="0" borderId="40" xfId="0" applyFont="1" applyBorder="1" applyAlignment="1">
      <alignment wrapText="1"/>
    </xf>
    <xf numFmtId="0" fontId="18" fillId="0" borderId="39"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6" fillId="0" borderId="57" xfId="0" applyFont="1" applyBorder="1"/>
    <xf numFmtId="0" fontId="16" fillId="0" borderId="58" xfId="0" applyFont="1" applyBorder="1"/>
    <xf numFmtId="0" fontId="16" fillId="0" borderId="59" xfId="0" applyFont="1" applyBorder="1"/>
    <xf numFmtId="0" fontId="16" fillId="0" borderId="60" xfId="0" applyFont="1" applyBorder="1"/>
    <xf numFmtId="0" fontId="25" fillId="0" borderId="62" xfId="0" applyFont="1" applyBorder="1"/>
    <xf numFmtId="0" fontId="25" fillId="0" borderId="63" xfId="0" applyFont="1" applyBorder="1"/>
    <xf numFmtId="0" fontId="25" fillId="0" borderId="64" xfId="0" applyFont="1" applyBorder="1"/>
    <xf numFmtId="0" fontId="26" fillId="0" borderId="27" xfId="0" applyFont="1" applyBorder="1"/>
    <xf numFmtId="0" fontId="26" fillId="0" borderId="28" xfId="0" applyFont="1" applyBorder="1"/>
    <xf numFmtId="0" fontId="39" fillId="0" borderId="108" xfId="0" applyFont="1" applyBorder="1" applyAlignment="1">
      <alignment vertical="top" wrapText="1"/>
    </xf>
    <xf numFmtId="0" fontId="39" fillId="0" borderId="39" xfId="0" applyFont="1" applyBorder="1" applyAlignment="1">
      <alignment vertical="top" wrapText="1"/>
    </xf>
    <xf numFmtId="0" fontId="39" fillId="0" borderId="109" xfId="0" applyFont="1" applyBorder="1" applyAlignment="1">
      <alignment vertical="top" wrapText="1"/>
    </xf>
    <xf numFmtId="0" fontId="39" fillId="0" borderId="8" xfId="0" applyFont="1" applyBorder="1" applyAlignment="1">
      <alignment vertical="top" wrapText="1"/>
    </xf>
    <xf numFmtId="0" fontId="39" fillId="0" borderId="0" xfId="0" applyFont="1" applyAlignment="1">
      <alignment vertical="top" wrapText="1"/>
    </xf>
    <xf numFmtId="0" fontId="39" fillId="0" borderId="7" xfId="0" applyFont="1" applyBorder="1" applyAlignment="1">
      <alignment vertical="top" wrapText="1"/>
    </xf>
    <xf numFmtId="0" fontId="39" fillId="0" borderId="110" xfId="0" applyFont="1" applyBorder="1" applyAlignment="1">
      <alignment vertical="top" wrapText="1"/>
    </xf>
    <xf numFmtId="0" fontId="39" fillId="0" borderId="10" xfId="0" applyFont="1" applyBorder="1" applyAlignment="1">
      <alignment vertical="top" wrapText="1"/>
    </xf>
    <xf numFmtId="0" fontId="39" fillId="0" borderId="111" xfId="0" applyFont="1" applyBorder="1" applyAlignment="1">
      <alignment vertical="top" wrapText="1"/>
    </xf>
    <xf numFmtId="0" fontId="16" fillId="13" borderId="69" xfId="0" applyFont="1" applyFill="1" applyBorder="1"/>
    <xf numFmtId="0" fontId="16" fillId="13" borderId="70" xfId="0" applyFont="1" applyFill="1" applyBorder="1"/>
    <xf numFmtId="0" fontId="18" fillId="13" borderId="41" xfId="0" applyFont="1" applyFill="1" applyBorder="1"/>
    <xf numFmtId="0" fontId="18" fillId="13" borderId="44" xfId="0" applyFont="1" applyFill="1" applyBorder="1"/>
    <xf numFmtId="0" fontId="18" fillId="13" borderId="73" xfId="0" applyFont="1" applyFill="1" applyBorder="1"/>
    <xf numFmtId="0" fontId="18" fillId="13" borderId="71" xfId="0" applyFont="1" applyFill="1" applyBorder="1"/>
    <xf numFmtId="0" fontId="18" fillId="13" borderId="75" xfId="0" applyFont="1" applyFill="1" applyBorder="1"/>
    <xf numFmtId="0" fontId="18" fillId="13" borderId="78" xfId="0" applyFont="1" applyFill="1" applyBorder="1"/>
    <xf numFmtId="0" fontId="16" fillId="13" borderId="82" xfId="0" applyFont="1" applyFill="1" applyBorder="1"/>
    <xf numFmtId="0" fontId="16" fillId="13" borderId="83" xfId="0" applyFont="1" applyFill="1" applyBorder="1"/>
    <xf numFmtId="0" fontId="16" fillId="0" borderId="48" xfId="0" applyFont="1" applyBorder="1"/>
    <xf numFmtId="0" fontId="16" fillId="0" borderId="32" xfId="0" applyFont="1" applyBorder="1"/>
    <xf numFmtId="0" fontId="16" fillId="13" borderId="76" xfId="0" applyFont="1" applyFill="1" applyBorder="1"/>
    <xf numFmtId="0" fontId="16" fillId="13" borderId="87" xfId="0" applyFont="1" applyFill="1" applyBorder="1"/>
    <xf numFmtId="0" fontId="18" fillId="13" borderId="85" xfId="0" applyFont="1" applyFill="1" applyBorder="1"/>
    <xf numFmtId="0" fontId="18" fillId="13" borderId="86" xfId="0" applyFont="1" applyFill="1" applyBorder="1"/>
    <xf numFmtId="0" fontId="13" fillId="0" borderId="2" xfId="0" applyFont="1" applyBorder="1" applyAlignment="1">
      <alignment horizontal="left"/>
    </xf>
    <xf numFmtId="0" fontId="13" fillId="0" borderId="9" xfId="0" applyFont="1" applyBorder="1" applyAlignment="1">
      <alignment horizontal="left"/>
    </xf>
    <xf numFmtId="0" fontId="33" fillId="13" borderId="81" xfId="0" applyFont="1" applyFill="1" applyBorder="1" applyAlignment="1">
      <alignment wrapText="1"/>
    </xf>
    <xf numFmtId="0" fontId="33" fillId="13" borderId="0" xfId="0" applyFont="1" applyFill="1" applyAlignment="1">
      <alignment wrapText="1"/>
    </xf>
    <xf numFmtId="0" fontId="40" fillId="0" borderId="10" xfId="0" applyFont="1" applyBorder="1" applyAlignment="1">
      <alignment wrapText="1"/>
    </xf>
    <xf numFmtId="0" fontId="13" fillId="6" borderId="2" xfId="0" applyFont="1" applyFill="1" applyBorder="1"/>
    <xf numFmtId="0" fontId="13" fillId="6" borderId="9" xfId="0" applyFont="1" applyFill="1" applyBorder="1"/>
    <xf numFmtId="0" fontId="13" fillId="0" borderId="2" xfId="0" applyFont="1" applyBorder="1" applyAlignment="1">
      <alignment horizontal="center"/>
    </xf>
    <xf numFmtId="0" fontId="13" fillId="0" borderId="9" xfId="0" applyFont="1" applyBorder="1" applyAlignment="1">
      <alignment horizontal="center"/>
    </xf>
    <xf numFmtId="0" fontId="40" fillId="0" borderId="0" xfId="0" applyFont="1" applyAlignment="1">
      <alignment wrapText="1"/>
    </xf>
    <xf numFmtId="0" fontId="13" fillId="16" borderId="0" xfId="0" applyFont="1" applyFill="1" applyAlignment="1">
      <alignment horizontal="center"/>
    </xf>
    <xf numFmtId="0" fontId="13" fillId="0" borderId="0" xfId="0" applyFont="1"/>
    <xf numFmtId="0" fontId="41" fillId="0" borderId="0" xfId="0" applyFont="1" applyAlignment="1">
      <alignment wrapText="1"/>
    </xf>
    <xf numFmtId="0" fontId="9" fillId="0" borderId="101" xfId="0" applyFont="1" applyBorder="1" applyAlignment="1">
      <alignment horizontal="left" wrapText="1"/>
    </xf>
    <xf numFmtId="0" fontId="9" fillId="0" borderId="102" xfId="0" applyFont="1" applyBorder="1" applyAlignment="1">
      <alignment horizontal="left"/>
    </xf>
    <xf numFmtId="0" fontId="43" fillId="14" borderId="2" xfId="0" applyFont="1" applyFill="1" applyBorder="1" applyAlignment="1">
      <alignment horizontal="left"/>
    </xf>
    <xf numFmtId="0" fontId="43" fillId="14" borderId="9" xfId="0" applyFont="1" applyFill="1" applyBorder="1" applyAlignment="1">
      <alignment horizontal="left"/>
    </xf>
    <xf numFmtId="0" fontId="9" fillId="0" borderId="23" xfId="0" applyFont="1" applyBorder="1" applyAlignment="1">
      <alignment horizontal="left" wrapText="1"/>
    </xf>
    <xf numFmtId="0" fontId="9" fillId="0" borderId="24" xfId="0" applyFont="1" applyBorder="1" applyAlignment="1">
      <alignment horizontal="left" wrapText="1"/>
    </xf>
    <xf numFmtId="0" fontId="3" fillId="0" borderId="0" xfId="0" applyFont="1" applyAlignment="1">
      <alignment horizontal="center" vertical="top" wrapText="1"/>
    </xf>
    <xf numFmtId="0" fontId="3" fillId="0" borderId="6" xfId="0" applyFont="1" applyBorder="1" applyAlignment="1">
      <alignment horizontal="left" wrapText="1"/>
    </xf>
    <xf numFmtId="0" fontId="3" fillId="0" borderId="6" xfId="0" applyFont="1" applyBorder="1" applyAlignment="1">
      <alignment horizontal="center" wrapText="1"/>
    </xf>
    <xf numFmtId="0" fontId="10" fillId="5" borderId="2" xfId="0" applyFont="1" applyFill="1" applyBorder="1" applyAlignment="1">
      <alignment horizontal="left"/>
    </xf>
    <xf numFmtId="0" fontId="10" fillId="5" borderId="22" xfId="0" applyFont="1" applyFill="1" applyBorder="1" applyAlignment="1">
      <alignment horizontal="left"/>
    </xf>
  </cellXfs>
  <cellStyles count="2">
    <cellStyle name="Hyperlink" xfId="1" builtinId="8"/>
    <cellStyle name="Normal" xfId="0" builtinId="0"/>
  </cellStyles>
  <dxfs count="0"/>
  <tableStyles count="0" defaultTableStyle="TableStyleMedium9" defaultPivotStyle="PivotStyleLight16"/>
  <colors>
    <mruColors>
      <color rgb="FFEC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0</xdr:row>
      <xdr:rowOff>47625</xdr:rowOff>
    </xdr:from>
    <xdr:to>
      <xdr:col>1</xdr:col>
      <xdr:colOff>438150</xdr:colOff>
      <xdr:row>0</xdr:row>
      <xdr:rowOff>514350</xdr:rowOff>
    </xdr:to>
    <xdr:pic>
      <xdr:nvPicPr>
        <xdr:cNvPr id="3" name="Picture 2">
          <a:extLst>
            <a:ext uri="{FF2B5EF4-FFF2-40B4-BE49-F238E27FC236}">
              <a16:creationId xmlns:a16="http://schemas.microsoft.com/office/drawing/2014/main" id="{42DEBFC3-BC05-A198-F57F-A8D0E72A0154}"/>
            </a:ext>
          </a:extLst>
        </xdr:cNvPr>
        <xdr:cNvPicPr>
          <a:picLocks noChangeAspect="1"/>
        </xdr:cNvPicPr>
      </xdr:nvPicPr>
      <xdr:blipFill>
        <a:blip xmlns:r="http://schemas.openxmlformats.org/officeDocument/2006/relationships" r:embed="rId1"/>
        <a:stretch>
          <a:fillRect/>
        </a:stretch>
      </xdr:blipFill>
      <xdr:spPr>
        <a:xfrm>
          <a:off x="400050" y="47625"/>
          <a:ext cx="1257300" cy="46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3752850</xdr:colOff>
      <xdr:row>0</xdr:row>
      <xdr:rowOff>76200</xdr:rowOff>
    </xdr:from>
    <xdr:to>
      <xdr:col>1</xdr:col>
      <xdr:colOff>661035</xdr:colOff>
      <xdr:row>0</xdr:row>
      <xdr:rowOff>685800</xdr:rowOff>
    </xdr:to>
    <xdr:pic>
      <xdr:nvPicPr>
        <xdr:cNvPr id="4" name="Picture 1">
          <a:extLst>
            <a:ext uri="{FF2B5EF4-FFF2-40B4-BE49-F238E27FC236}">
              <a16:creationId xmlns:a16="http://schemas.microsoft.com/office/drawing/2014/main" id="{4B2AB39C-B9CF-43A6-ACF0-7EA736CC3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50" y="76200"/>
          <a:ext cx="154686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3663315</xdr:colOff>
      <xdr:row>0</xdr:row>
      <xdr:rowOff>97155</xdr:rowOff>
    </xdr:from>
    <xdr:to>
      <xdr:col>1</xdr:col>
      <xdr:colOff>742950</xdr:colOff>
      <xdr:row>0</xdr:row>
      <xdr:rowOff>706755</xdr:rowOff>
    </xdr:to>
    <xdr:pic>
      <xdr:nvPicPr>
        <xdr:cNvPr id="2" name="Picture 1">
          <a:extLst>
            <a:ext uri="{FF2B5EF4-FFF2-40B4-BE49-F238E27FC236}">
              <a16:creationId xmlns:a16="http://schemas.microsoft.com/office/drawing/2014/main" id="{5EFC44E0-9A35-451C-B1B2-EFF8B696E8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315" y="97155"/>
          <a:ext cx="154686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k-state.edu/powercatfinancial/" TargetMode="External"/><Relationship Id="rId3" Type="http://schemas.openxmlformats.org/officeDocument/2006/relationships/hyperlink" Target="https://www.k-state.edu/finsvcs/cashiers/" TargetMode="External"/><Relationship Id="rId7" Type="http://schemas.openxmlformats.org/officeDocument/2006/relationships/hyperlink" Target="https://ksufoundation.org/give/current-initiatives/give-to-k-state-proud/awards/" TargetMode="External"/><Relationship Id="rId12" Type="http://schemas.openxmlformats.org/officeDocument/2006/relationships/printerSettings" Target="../printerSettings/printerSettings5.bin"/><Relationship Id="rId2" Type="http://schemas.openxmlformats.org/officeDocument/2006/relationships/hyperlink" Target="https://www.k-state.edu/sfa/" TargetMode="External"/><Relationship Id="rId1" Type="http://schemas.openxmlformats.org/officeDocument/2006/relationships/hyperlink" Target="https://www.k-state.edu/finsvcs/cashiers/costs/" TargetMode="External"/><Relationship Id="rId6" Type="http://schemas.openxmlformats.org/officeDocument/2006/relationships/hyperlink" Target="https://www.k-state.edu/careercenter/students/apply_interview/attire/" TargetMode="External"/><Relationship Id="rId11" Type="http://schemas.openxmlformats.org/officeDocument/2006/relationships/hyperlink" Target="https://www.kstatesports.com/sports/2015/6/12/_131476205653481240" TargetMode="External"/><Relationship Id="rId5" Type="http://schemas.openxmlformats.org/officeDocument/2006/relationships/hyperlink" Target="https://www.k-state.edu/careercenter/" TargetMode="External"/><Relationship Id="rId10" Type="http://schemas.openxmlformats.org/officeDocument/2006/relationships/hyperlink" Target="https://housing.k-state.edu/living-options/apartments/" TargetMode="External"/><Relationship Id="rId4" Type="http://schemas.openxmlformats.org/officeDocument/2006/relationships/hyperlink" Target="https://www.k-state.edu/cats-cupboard/" TargetMode="External"/><Relationship Id="rId9" Type="http://schemas.openxmlformats.org/officeDocument/2006/relationships/hyperlink" Target="https://www.k-state.edu/veter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5519-7E10-45DC-99D2-CC3CC4DBB3E0}">
  <sheetPr>
    <tabColor rgb="FF7030A0"/>
  </sheetPr>
  <dimension ref="A1:Y84"/>
  <sheetViews>
    <sheetView tabSelected="1" workbookViewId="0">
      <selection activeCell="E38" sqref="E38"/>
    </sheetView>
  </sheetViews>
  <sheetFormatPr defaultRowHeight="15" x14ac:dyDescent="0.25"/>
  <cols>
    <col min="1" max="1" width="18.42578125" customWidth="1"/>
    <col min="2" max="2" width="13.140625" customWidth="1"/>
    <col min="3" max="14" width="12.7109375" customWidth="1"/>
    <col min="15" max="15" width="10.85546875" customWidth="1"/>
    <col min="16" max="16" width="10" customWidth="1"/>
    <col min="18" max="19" width="12.7109375" customWidth="1"/>
    <col min="20" max="20" width="11.140625" customWidth="1"/>
    <col min="21" max="21" width="11.28515625" customWidth="1"/>
  </cols>
  <sheetData>
    <row r="1" spans="1:25" ht="47.25" customHeight="1" x14ac:dyDescent="0.7">
      <c r="A1" s="262"/>
      <c r="B1" s="262"/>
      <c r="C1" s="145" t="s">
        <v>0</v>
      </c>
      <c r="D1" s="145"/>
      <c r="E1" s="145"/>
      <c r="F1" s="145"/>
      <c r="G1" s="145"/>
      <c r="H1" s="145"/>
      <c r="I1" s="145"/>
      <c r="J1" s="145"/>
      <c r="K1" s="145"/>
      <c r="L1" s="145"/>
      <c r="M1" s="145"/>
      <c r="N1" s="145"/>
      <c r="O1" s="37"/>
      <c r="P1" s="36"/>
      <c r="Q1" s="36"/>
      <c r="R1" s="36"/>
      <c r="S1" s="36"/>
      <c r="T1" s="36"/>
      <c r="U1" s="36"/>
      <c r="V1" s="36"/>
      <c r="W1" s="36"/>
      <c r="X1" s="36"/>
      <c r="Y1" s="36"/>
    </row>
    <row r="2" spans="1:25" x14ac:dyDescent="0.25">
      <c r="A2" s="193" t="s">
        <v>1</v>
      </c>
      <c r="B2" s="194"/>
      <c r="C2" s="195" t="s">
        <v>2</v>
      </c>
      <c r="D2" s="196"/>
      <c r="E2" s="196"/>
      <c r="F2" s="197" t="s">
        <v>3</v>
      </c>
      <c r="G2" s="198"/>
      <c r="H2" s="198"/>
      <c r="I2" s="199" t="s">
        <v>4</v>
      </c>
      <c r="J2" s="200"/>
      <c r="K2" s="200"/>
      <c r="L2" s="201" t="s">
        <v>5</v>
      </c>
      <c r="M2" s="202"/>
      <c r="N2" s="202"/>
      <c r="O2" s="189" t="s">
        <v>6</v>
      </c>
      <c r="P2" s="190"/>
      <c r="Q2" s="190"/>
      <c r="R2" s="189" t="s">
        <v>7</v>
      </c>
      <c r="S2" s="190"/>
      <c r="T2" s="38"/>
      <c r="U2" s="39"/>
      <c r="V2" s="40"/>
      <c r="W2" s="40"/>
      <c r="X2" s="41"/>
      <c r="Y2" s="36"/>
    </row>
    <row r="3" spans="1:25" x14ac:dyDescent="0.25">
      <c r="A3" s="191"/>
      <c r="B3" s="192"/>
      <c r="C3" s="42" t="s">
        <v>8</v>
      </c>
      <c r="D3" s="42" t="s">
        <v>9</v>
      </c>
      <c r="E3" s="43" t="s">
        <v>10</v>
      </c>
      <c r="F3" s="44" t="s">
        <v>8</v>
      </c>
      <c r="G3" s="44" t="s">
        <v>9</v>
      </c>
      <c r="H3" s="44" t="s">
        <v>10</v>
      </c>
      <c r="I3" s="43" t="s">
        <v>8</v>
      </c>
      <c r="J3" s="43" t="s">
        <v>9</v>
      </c>
      <c r="K3" s="43" t="s">
        <v>10</v>
      </c>
      <c r="L3" s="45" t="s">
        <v>8</v>
      </c>
      <c r="M3" s="45" t="s">
        <v>9</v>
      </c>
      <c r="N3" s="45" t="s">
        <v>10</v>
      </c>
      <c r="O3" s="46" t="s">
        <v>8</v>
      </c>
      <c r="P3" s="46" t="s">
        <v>9</v>
      </c>
      <c r="Q3" s="46" t="s">
        <v>10</v>
      </c>
      <c r="R3" s="47" t="s">
        <v>8</v>
      </c>
      <c r="S3" s="48" t="s">
        <v>9</v>
      </c>
      <c r="T3" s="49" t="s">
        <v>11</v>
      </c>
      <c r="U3" s="50"/>
      <c r="V3" s="36"/>
      <c r="W3" s="36"/>
      <c r="X3" s="51"/>
      <c r="Y3" s="36"/>
    </row>
    <row r="4" spans="1:25" x14ac:dyDescent="0.25">
      <c r="A4" s="184" t="s">
        <v>12</v>
      </c>
      <c r="B4" s="185"/>
      <c r="C4" s="149">
        <f>(IF($C$32="Grad In", $D$32,$E$32)*B37)</f>
        <v>0</v>
      </c>
      <c r="D4" s="149">
        <f>(IF($C$32="Grad In", $D$32,$E$32)*B38)</f>
        <v>0</v>
      </c>
      <c r="E4" s="149">
        <f>(IF($C$32="Grad In", $D$32,$E$32)*B39)</f>
        <v>0</v>
      </c>
      <c r="F4" s="150">
        <f>(IF($C$32="Grad In", $D$32,$E$32)*B40)</f>
        <v>0</v>
      </c>
      <c r="G4" s="150">
        <f>(IF($C$32="Grad In", $D$32,$E$32)*B41)</f>
        <v>0</v>
      </c>
      <c r="H4" s="150">
        <f>(IF($C$32="Grad In", $D$32,$E$32)*B42)</f>
        <v>0</v>
      </c>
      <c r="I4" s="151">
        <f>(IF($C$32="Grad In", $D$32,$E$32)*B43)</f>
        <v>0</v>
      </c>
      <c r="J4" s="151">
        <f>(IF($C$32="Grad In", $D$32,$E$32)*B44)</f>
        <v>0</v>
      </c>
      <c r="K4" s="151">
        <f>(IF($C$32="Grad In", $D$32,$E$32)*B45)</f>
        <v>0</v>
      </c>
      <c r="L4" s="152">
        <f>(IF($C$32="Grad In", $D$32,$E$32)*B46)</f>
        <v>0</v>
      </c>
      <c r="M4" s="152">
        <f>(IF($C$32="Grad In", $D$32,$E$32)*B47)</f>
        <v>0</v>
      </c>
      <c r="N4" s="152">
        <f>(IF($C$32="Grad In", $D$32,$E$32)*B48)</f>
        <v>0</v>
      </c>
      <c r="O4" s="153">
        <f>(IF($C$32="Grad In", $D$32,$E$32)*B49)</f>
        <v>0</v>
      </c>
      <c r="P4" s="153">
        <f>(IF($C$32="Grad In", $D$32,$E$32)*B50)</f>
        <v>0</v>
      </c>
      <c r="Q4" s="153">
        <f>(IF($C$32="Grad In", $D$32,$E$32)*B51)</f>
        <v>0</v>
      </c>
      <c r="R4" s="153">
        <f>(IF($C$32="Grad In", $D$32,$E$32)*B52)</f>
        <v>0</v>
      </c>
      <c r="S4" s="154">
        <f>(IF($C$32="Grad In", $D$32,$E$32)*B53)</f>
        <v>0</v>
      </c>
      <c r="T4" s="52">
        <f>SUM(C4:S4)</f>
        <v>0</v>
      </c>
      <c r="U4" s="186" t="s">
        <v>12</v>
      </c>
      <c r="V4" s="187"/>
      <c r="W4" s="187"/>
      <c r="X4" s="188"/>
      <c r="Y4" s="36"/>
    </row>
    <row r="5" spans="1:25" x14ac:dyDescent="0.25">
      <c r="A5" s="184" t="s">
        <v>13</v>
      </c>
      <c r="B5" s="185"/>
      <c r="C5" s="155">
        <f>IF($B37&gt;9,($C$33+$C37),(($B37*$E$33)+$C37))</f>
        <v>0</v>
      </c>
      <c r="D5" s="155">
        <f>IF($B38&gt;9,($C$33+$C38),(($B38*$E$33)+$C38))</f>
        <v>0</v>
      </c>
      <c r="E5" s="155">
        <f>IF($B39&gt;9,($C$33+$C39),(($B39*$E$33)+$C39))</f>
        <v>0</v>
      </c>
      <c r="F5" s="150">
        <f>IF($B40&gt;9,($C$33+$C40),(($B40*$E$33)+$C40))</f>
        <v>0</v>
      </c>
      <c r="G5" s="150">
        <f>IF($B41&gt;9,($C$33+$C41),(($B41*$E$33)+$C41))</f>
        <v>0</v>
      </c>
      <c r="H5" s="150">
        <f>IF($B42&gt;9,($C$33+$C42),(($B42*$E$33)+$C42))</f>
        <v>0</v>
      </c>
      <c r="I5" s="151">
        <f>IF($B43&gt;9,($C$33+$C43),(($B43*$E$33)+$C43))</f>
        <v>0</v>
      </c>
      <c r="J5" s="151">
        <f>IF($B44&gt;9,($C$33+$C44),(($B44*$E$33)+$C44))</f>
        <v>0</v>
      </c>
      <c r="K5" s="151">
        <f>IF($B45&gt;9,($C$33+$C45),(($B45*$E$33)+$C45))</f>
        <v>0</v>
      </c>
      <c r="L5" s="152">
        <f>IF($B46&gt;9,($C$33+$C46),(($B46*$E$33)+$C46))</f>
        <v>0</v>
      </c>
      <c r="M5" s="152">
        <f>IF($B47&gt;9,($C$33+$C47),(($B47*$E$33)+$C47))</f>
        <v>0</v>
      </c>
      <c r="N5" s="152">
        <f>IF($B48&gt;9,($C$33+$C48),(($B48*$E$33)+$C48))</f>
        <v>0</v>
      </c>
      <c r="O5" s="153">
        <f>IF($B49&gt;9,($C$33+$C49),(($B49*$E$33)+$C49))</f>
        <v>0</v>
      </c>
      <c r="P5" s="153">
        <f>IF($B50&gt;9,($C$33+$C50),(($B50*$E$33)+$C50))</f>
        <v>0</v>
      </c>
      <c r="Q5" s="153">
        <f>IF($B51&gt;9,($C$33+$C51),(($B51*$E$33)+$C51))</f>
        <v>0</v>
      </c>
      <c r="R5" s="153">
        <f>IF($B52&gt;9,($C$33+$C52),(($B52*$E$33)+$C52))</f>
        <v>0</v>
      </c>
      <c r="S5" s="153">
        <f>IF($B53&gt;9,($C$33+$C53),(($B53*$E$33)+$C53))</f>
        <v>0</v>
      </c>
      <c r="T5" s="52">
        <f>SUM(C5:S5)</f>
        <v>0</v>
      </c>
      <c r="U5" s="186" t="s">
        <v>14</v>
      </c>
      <c r="V5" s="187"/>
      <c r="W5" s="187"/>
      <c r="X5" s="188"/>
      <c r="Y5" s="36"/>
    </row>
    <row r="6" spans="1:25" x14ac:dyDescent="0.25">
      <c r="A6" s="184" t="s">
        <v>15</v>
      </c>
      <c r="B6" s="185"/>
      <c r="C6" s="149"/>
      <c r="D6" s="149"/>
      <c r="E6" s="155"/>
      <c r="F6" s="156"/>
      <c r="G6" s="156"/>
      <c r="H6" s="156"/>
      <c r="I6" s="149"/>
      <c r="J6" s="149"/>
      <c r="K6" s="149"/>
      <c r="L6" s="156"/>
      <c r="M6" s="156"/>
      <c r="N6" s="156"/>
      <c r="O6" s="153"/>
      <c r="P6" s="153"/>
      <c r="Q6" s="153"/>
      <c r="R6" s="153"/>
      <c r="S6" s="157"/>
      <c r="T6" s="52">
        <f>SUM(C6:S6)</f>
        <v>0</v>
      </c>
      <c r="U6" s="186" t="s">
        <v>15</v>
      </c>
      <c r="V6" s="187"/>
      <c r="W6" s="187"/>
      <c r="X6" s="188"/>
      <c r="Y6" s="36"/>
    </row>
    <row r="7" spans="1:25" x14ac:dyDescent="0.25">
      <c r="A7" s="184" t="s">
        <v>16</v>
      </c>
      <c r="B7" s="185"/>
      <c r="C7" s="149"/>
      <c r="D7" s="149"/>
      <c r="E7" s="155"/>
      <c r="F7" s="156"/>
      <c r="G7" s="156"/>
      <c r="H7" s="158"/>
      <c r="I7" s="149"/>
      <c r="J7" s="149"/>
      <c r="K7" s="159"/>
      <c r="L7" s="156"/>
      <c r="M7" s="156"/>
      <c r="N7" s="158"/>
      <c r="O7" s="153"/>
      <c r="P7" s="153"/>
      <c r="Q7" s="153"/>
      <c r="R7" s="153"/>
      <c r="S7" s="157"/>
      <c r="T7" s="52">
        <f>SUM(C7:S7)</f>
        <v>0</v>
      </c>
      <c r="U7" s="186" t="s">
        <v>16</v>
      </c>
      <c r="V7" s="187"/>
      <c r="W7" s="187"/>
      <c r="X7" s="188"/>
      <c r="Y7" s="36"/>
    </row>
    <row r="8" spans="1:25" x14ac:dyDescent="0.25">
      <c r="A8" s="184" t="s">
        <v>17</v>
      </c>
      <c r="B8" s="185"/>
      <c r="C8" s="160"/>
      <c r="D8" s="151"/>
      <c r="E8" s="161"/>
      <c r="F8" s="156"/>
      <c r="G8" s="150"/>
      <c r="H8" s="162"/>
      <c r="I8" s="163"/>
      <c r="J8" s="155"/>
      <c r="K8" s="162"/>
      <c r="L8" s="156"/>
      <c r="M8" s="150"/>
      <c r="N8" s="162"/>
      <c r="O8" s="153"/>
      <c r="P8" s="153"/>
      <c r="Q8" s="162"/>
      <c r="R8" s="153"/>
      <c r="S8" s="157"/>
      <c r="T8" s="52">
        <f>SUM(C8:S8)</f>
        <v>0</v>
      </c>
      <c r="U8" s="186" t="s">
        <v>17</v>
      </c>
      <c r="V8" s="187"/>
      <c r="W8" s="187"/>
      <c r="X8" s="188"/>
      <c r="Y8" s="36"/>
    </row>
    <row r="9" spans="1:25" x14ac:dyDescent="0.25">
      <c r="A9" s="214" t="s">
        <v>18</v>
      </c>
      <c r="B9" s="215"/>
      <c r="C9" s="205"/>
      <c r="D9" s="206"/>
      <c r="E9" s="53"/>
      <c r="F9" s="205"/>
      <c r="G9" s="206"/>
      <c r="H9" s="177"/>
      <c r="I9" s="205"/>
      <c r="J9" s="206"/>
      <c r="K9" s="177"/>
      <c r="L9" s="205"/>
      <c r="M9" s="206"/>
      <c r="N9" s="177"/>
      <c r="O9" s="205"/>
      <c r="P9" s="206"/>
      <c r="Q9" s="177"/>
      <c r="R9" s="205"/>
      <c r="S9" s="206"/>
      <c r="T9" s="54"/>
      <c r="U9" s="186"/>
      <c r="V9" s="187"/>
      <c r="W9" s="187"/>
      <c r="X9" s="187"/>
      <c r="Y9" s="36"/>
    </row>
    <row r="10" spans="1:25" ht="14.45" customHeight="1" x14ac:dyDescent="0.25">
      <c r="A10" s="216"/>
      <c r="B10" s="217"/>
      <c r="C10" s="164">
        <f>IF($C$9="On Campus",('Spending Plan - ON Campus'!$B$38*4.5),(IF($C$9="Off Campus",('Spending Plan - OFF Campus'!$B$40*4.5),0)))</f>
        <v>0</v>
      </c>
      <c r="D10" s="165">
        <f>IF($C$9="On Campus",('Spending Plan - ON Campus'!$B$38*4.5),(IF($C$9="Off Campus",('Spending Plan - OFF Campus'!$B$40*4.5),0)))</f>
        <v>0</v>
      </c>
      <c r="E10" s="161"/>
      <c r="F10" s="156">
        <f>IF($F$9="On Campus",('Spending Plan - ON Campus'!$B$38*4.5),(IF($F$9="Off Campus",('Spending Plan - OFF Campus'!$B$40*4.5),0)))</f>
        <v>0</v>
      </c>
      <c r="G10" s="156">
        <f>IF($F$9="On Campus",('Spending Plan - ON Campus'!$B$38*4.5),(IF($F$9="Off Campus",('Spending Plan - OFF Campus'!$B$40*4.5),0)))</f>
        <v>0</v>
      </c>
      <c r="H10" s="162"/>
      <c r="I10" s="166">
        <f>IF($I$9="On Campus",('Spending Plan - ON Campus'!$B$38*4.5),(IF($I$9="Off Campus",('Spending Plan - OFF Campus'!$B$40*4.5),0)))</f>
        <v>0</v>
      </c>
      <c r="J10" s="166">
        <f>IF($I$9="On Campus",('Spending Plan - ON Campus'!$B$38*4.5),(IF($I$9="Off Campus",('Spending Plan - OFF Campus'!$B$40*4.5),0)))</f>
        <v>0</v>
      </c>
      <c r="K10" s="162"/>
      <c r="L10" s="156">
        <f>IF($L$9="On Campus",('Spending Plan - ON Campus'!$B$38*4.5),(IF($L$9="Off Campus",('Spending Plan - OFF Campus'!$B$40*4.5),0)))</f>
        <v>0</v>
      </c>
      <c r="M10" s="156">
        <f>IF($L$9="On Campus",('Spending Plan - ON Campus'!$B$38*4.5),(IF($L$9="Off Campus",('Spending Plan - OFF Campus'!$B$40*4.5),0)))</f>
        <v>0</v>
      </c>
      <c r="N10" s="162"/>
      <c r="O10" s="153">
        <f>IF($O$9="On Campus",('Spending Plan - ON Campus'!$B$38*4.5),(IF($O$9="Off Campus",('Spending Plan - OFF Campus'!$B$40*4.5),0)))</f>
        <v>0</v>
      </c>
      <c r="P10" s="153">
        <f>IF($O$9="On Campus",('Spending Plan - ON Campus'!$B$38*4.5),(IF($O$9="Off Campus",('Spending Plan - OFF Campus'!$B$40*4.5),0)))</f>
        <v>0</v>
      </c>
      <c r="Q10" s="162"/>
      <c r="R10" s="153">
        <f>IF($R$9="On Campus",('Spending Plan - ON Campus'!$B$38*4.5),(IF($R$9="Off Campus",('Spending Plan - OFF Campus'!$B$40*4.5),0)))</f>
        <v>0</v>
      </c>
      <c r="S10" s="153">
        <f>IF($R$9="On Campus",('Spending Plan - ON Campus'!$B$38*4.5),(IF($R$9="Off Campus",('Spending Plan - OFF Campus'!$B$40*4.5),0)))</f>
        <v>0</v>
      </c>
      <c r="T10" s="55">
        <f>SUM(C10:S10)</f>
        <v>0</v>
      </c>
      <c r="U10" s="186" t="s">
        <v>19</v>
      </c>
      <c r="V10" s="187"/>
      <c r="W10" s="187"/>
      <c r="X10" s="188"/>
      <c r="Y10" s="36"/>
    </row>
    <row r="11" spans="1:25" x14ac:dyDescent="0.25">
      <c r="A11" s="207" t="s">
        <v>20</v>
      </c>
      <c r="B11" s="208"/>
      <c r="C11" s="167">
        <f>C4+C5+C6+C7+C8+C10</f>
        <v>0</v>
      </c>
      <c r="D11" s="167">
        <f t="shared" ref="D11:E11" si="0">D4+D5+D6+D7+D8+D10</f>
        <v>0</v>
      </c>
      <c r="E11" s="167">
        <f t="shared" si="0"/>
        <v>0</v>
      </c>
      <c r="F11" s="168">
        <f>F4+F5+F6+F7+F8+F10</f>
        <v>0</v>
      </c>
      <c r="G11" s="168">
        <f t="shared" ref="G11:H11" si="1">G4+G5+G6+G7+G8+G10</f>
        <v>0</v>
      </c>
      <c r="H11" s="168">
        <f t="shared" si="1"/>
        <v>0</v>
      </c>
      <c r="I11" s="167">
        <f>I4+I5+I6+I7+I8+I10</f>
        <v>0</v>
      </c>
      <c r="J11" s="167">
        <f t="shared" ref="J11:L11" si="2">J4+J5+J6+J7+J8+J10</f>
        <v>0</v>
      </c>
      <c r="K11" s="167">
        <f t="shared" si="2"/>
        <v>0</v>
      </c>
      <c r="L11" s="168">
        <f t="shared" si="2"/>
        <v>0</v>
      </c>
      <c r="M11" s="168">
        <f t="shared" ref="M11" si="3">M4+M5+M6+M7+M8+M10</f>
        <v>0</v>
      </c>
      <c r="N11" s="168">
        <f t="shared" ref="N11" si="4">N4+N5+N6+N7+N8+N10</f>
        <v>0</v>
      </c>
      <c r="O11" s="169">
        <f>O4+O5+O6+O7+O8+O10</f>
        <v>0</v>
      </c>
      <c r="P11" s="169">
        <f t="shared" ref="P11:S11" si="5">P4+P5+P6+P7+P8+P10</f>
        <v>0</v>
      </c>
      <c r="Q11" s="169">
        <f t="shared" si="5"/>
        <v>0</v>
      </c>
      <c r="R11" s="169">
        <f t="shared" si="5"/>
        <v>0</v>
      </c>
      <c r="S11" s="169">
        <f t="shared" si="5"/>
        <v>0</v>
      </c>
      <c r="T11" s="137">
        <f t="shared" ref="T11:T16" si="6">SUM(C11:S11)</f>
        <v>0</v>
      </c>
      <c r="U11" s="209" t="s">
        <v>21</v>
      </c>
      <c r="V11" s="210"/>
      <c r="W11" s="210"/>
      <c r="X11" s="211"/>
      <c r="Y11" s="36"/>
    </row>
    <row r="12" spans="1:25" x14ac:dyDescent="0.25">
      <c r="A12" s="212" t="s">
        <v>22</v>
      </c>
      <c r="B12" s="213"/>
      <c r="C12" s="149"/>
      <c r="D12" s="170"/>
      <c r="E12" s="170"/>
      <c r="F12" s="156"/>
      <c r="G12" s="171"/>
      <c r="H12" s="171"/>
      <c r="I12" s="149"/>
      <c r="J12" s="172"/>
      <c r="K12" s="172"/>
      <c r="L12" s="156"/>
      <c r="M12" s="171"/>
      <c r="N12" s="171"/>
      <c r="O12" s="173"/>
      <c r="P12" s="173"/>
      <c r="Q12" s="173"/>
      <c r="R12" s="173"/>
      <c r="S12" s="157"/>
      <c r="T12" s="55">
        <f t="shared" si="6"/>
        <v>0</v>
      </c>
      <c r="U12" s="186" t="s">
        <v>22</v>
      </c>
      <c r="V12" s="187"/>
      <c r="W12" s="187"/>
      <c r="X12" s="188"/>
      <c r="Y12" s="36"/>
    </row>
    <row r="13" spans="1:25" x14ac:dyDescent="0.25">
      <c r="A13" s="203" t="s">
        <v>23</v>
      </c>
      <c r="B13" s="204"/>
      <c r="C13" s="149">
        <f>E29/2</f>
        <v>0</v>
      </c>
      <c r="D13" s="155">
        <f>E29/2</f>
        <v>0</v>
      </c>
      <c r="E13" s="161"/>
      <c r="F13" s="156">
        <f>H29/2</f>
        <v>0</v>
      </c>
      <c r="G13" s="171">
        <f>H29/2</f>
        <v>0</v>
      </c>
      <c r="H13" s="161"/>
      <c r="I13" s="149">
        <f>K29/2</f>
        <v>0</v>
      </c>
      <c r="J13" s="172">
        <f>K29/2</f>
        <v>0</v>
      </c>
      <c r="K13" s="161"/>
      <c r="L13" s="156">
        <f>N29/2</f>
        <v>0</v>
      </c>
      <c r="M13" s="171">
        <f>N29/2</f>
        <v>0</v>
      </c>
      <c r="N13" s="161"/>
      <c r="O13" s="153">
        <f>Q29/2</f>
        <v>0</v>
      </c>
      <c r="P13" s="153">
        <f>Q29/2</f>
        <v>0</v>
      </c>
      <c r="Q13" s="161"/>
      <c r="R13" s="153">
        <f>T29/2</f>
        <v>0</v>
      </c>
      <c r="S13" s="157">
        <f>T29/2</f>
        <v>0</v>
      </c>
      <c r="T13" s="55">
        <f t="shared" si="6"/>
        <v>0</v>
      </c>
      <c r="U13" s="186" t="s">
        <v>23</v>
      </c>
      <c r="V13" s="187"/>
      <c r="W13" s="187"/>
      <c r="X13" s="188"/>
      <c r="Y13" s="36"/>
    </row>
    <row r="14" spans="1:25" x14ac:dyDescent="0.25">
      <c r="A14" s="184" t="s">
        <v>24</v>
      </c>
      <c r="B14" s="185"/>
      <c r="C14" s="149">
        <f>B25*4.5</f>
        <v>0</v>
      </c>
      <c r="D14" s="149">
        <f>B25*4.5</f>
        <v>0</v>
      </c>
      <c r="E14" s="161"/>
      <c r="F14" s="156">
        <f>B25*4.5</f>
        <v>0</v>
      </c>
      <c r="G14" s="156">
        <f>B25*4.5</f>
        <v>0</v>
      </c>
      <c r="H14" s="161"/>
      <c r="I14" s="149">
        <f>B25*4.5</f>
        <v>0</v>
      </c>
      <c r="J14" s="172">
        <f>B25*4.5</f>
        <v>0</v>
      </c>
      <c r="K14" s="161"/>
      <c r="L14" s="156">
        <f>B25*4.5</f>
        <v>0</v>
      </c>
      <c r="M14" s="171">
        <f>B25*4.5</f>
        <v>0</v>
      </c>
      <c r="N14" s="161"/>
      <c r="O14" s="153">
        <f>B25*4.5</f>
        <v>0</v>
      </c>
      <c r="P14" s="153">
        <f>B25*4.5</f>
        <v>0</v>
      </c>
      <c r="Q14" s="161"/>
      <c r="R14" s="153">
        <f>B25*4.5</f>
        <v>0</v>
      </c>
      <c r="S14" s="157">
        <f>B25*4.5</f>
        <v>0</v>
      </c>
      <c r="T14" s="55">
        <f t="shared" si="6"/>
        <v>0</v>
      </c>
      <c r="U14" s="186" t="s">
        <v>24</v>
      </c>
      <c r="V14" s="187"/>
      <c r="W14" s="187"/>
      <c r="X14" s="188"/>
      <c r="Y14" s="36"/>
    </row>
    <row r="15" spans="1:25" x14ac:dyDescent="0.25">
      <c r="A15" s="184" t="s">
        <v>25</v>
      </c>
      <c r="B15" s="185"/>
      <c r="C15" s="149"/>
      <c r="D15" s="155"/>
      <c r="E15" s="155"/>
      <c r="F15" s="156"/>
      <c r="G15" s="171"/>
      <c r="H15" s="171"/>
      <c r="I15" s="149"/>
      <c r="J15" s="172"/>
      <c r="K15" s="172"/>
      <c r="L15" s="156"/>
      <c r="M15" s="171"/>
      <c r="N15" s="171"/>
      <c r="O15" s="174"/>
      <c r="P15" s="175"/>
      <c r="Q15" s="175"/>
      <c r="R15" s="176"/>
      <c r="S15" s="157"/>
      <c r="T15" s="55">
        <f t="shared" si="6"/>
        <v>0</v>
      </c>
      <c r="U15" s="186" t="s">
        <v>25</v>
      </c>
      <c r="V15" s="187"/>
      <c r="W15" s="187"/>
      <c r="X15" s="188"/>
      <c r="Y15" s="36"/>
    </row>
    <row r="16" spans="1:25" x14ac:dyDescent="0.25">
      <c r="A16" s="218" t="s">
        <v>26</v>
      </c>
      <c r="B16" s="219"/>
      <c r="C16" s="56">
        <f>SUM(C12:C15)</f>
        <v>0</v>
      </c>
      <c r="D16" s="56">
        <f t="shared" ref="D16:E16" si="7">SUM(D12:D15)</f>
        <v>0</v>
      </c>
      <c r="E16" s="56">
        <f t="shared" si="7"/>
        <v>0</v>
      </c>
      <c r="F16" s="57">
        <f>SUM(F12:F15)</f>
        <v>0</v>
      </c>
      <c r="G16" s="57">
        <f t="shared" ref="G16:H16" si="8">SUM(G12:G15)</f>
        <v>0</v>
      </c>
      <c r="H16" s="57">
        <f t="shared" si="8"/>
        <v>0</v>
      </c>
      <c r="I16" s="56">
        <f>SUM(I12:I15)</f>
        <v>0</v>
      </c>
      <c r="J16" s="56">
        <f t="shared" ref="J16:K16" si="9">SUM(J12:J15)</f>
        <v>0</v>
      </c>
      <c r="K16" s="56">
        <f t="shared" si="9"/>
        <v>0</v>
      </c>
      <c r="L16" s="57">
        <f>SUM(L12:L15)</f>
        <v>0</v>
      </c>
      <c r="M16" s="57">
        <f t="shared" ref="M16:N16" si="10">SUM(M12:M15)</f>
        <v>0</v>
      </c>
      <c r="N16" s="57">
        <f t="shared" si="10"/>
        <v>0</v>
      </c>
      <c r="O16" s="58">
        <f>SUM(O12:O15)</f>
        <v>0</v>
      </c>
      <c r="P16" s="58">
        <f t="shared" ref="P16:S16" si="11">SUM(P12:P15)</f>
        <v>0</v>
      </c>
      <c r="Q16" s="58">
        <f t="shared" si="11"/>
        <v>0</v>
      </c>
      <c r="R16" s="58">
        <f t="shared" si="11"/>
        <v>0</v>
      </c>
      <c r="S16" s="58">
        <f t="shared" si="11"/>
        <v>0</v>
      </c>
      <c r="T16" s="137">
        <f t="shared" si="6"/>
        <v>0</v>
      </c>
      <c r="U16" s="209" t="s">
        <v>27</v>
      </c>
      <c r="V16" s="210"/>
      <c r="W16" s="210"/>
      <c r="X16" s="211"/>
      <c r="Y16" s="36"/>
    </row>
    <row r="17" spans="1:25" x14ac:dyDescent="0.25">
      <c r="A17" s="220" t="s">
        <v>28</v>
      </c>
      <c r="B17" s="221"/>
      <c r="C17" s="59">
        <f>IF((C11-C16)&gt;0,C11-C16,0)</f>
        <v>0</v>
      </c>
      <c r="D17" s="59">
        <f t="shared" ref="D17:E17" si="12">IF((D11-D16)&gt;0,D11-D16,0)</f>
        <v>0</v>
      </c>
      <c r="E17" s="59">
        <f t="shared" si="12"/>
        <v>0</v>
      </c>
      <c r="F17" s="57">
        <f t="shared" ref="F17" si="13">IF((F11-F16)&gt;0,F11-F16,0)</f>
        <v>0</v>
      </c>
      <c r="G17" s="57">
        <f t="shared" ref="G17" si="14">IF((G11-G16)&gt;0,G11-G16,0)</f>
        <v>0</v>
      </c>
      <c r="H17" s="57">
        <f t="shared" ref="H17" si="15">IF((H11-H16)&gt;0,H11-H16,0)</f>
        <v>0</v>
      </c>
      <c r="I17" s="56">
        <f t="shared" ref="I17" si="16">IF((I11-I16)&gt;0,I11-I16,0)</f>
        <v>0</v>
      </c>
      <c r="J17" s="56">
        <f t="shared" ref="J17" si="17">IF((J11-J16)&gt;0,J11-J16,0)</f>
        <v>0</v>
      </c>
      <c r="K17" s="56">
        <f t="shared" ref="K17" si="18">IF((K11-K16)&gt;0,K11-K16,0)</f>
        <v>0</v>
      </c>
      <c r="L17" s="57">
        <f t="shared" ref="L17" si="19">IF((L11-L16)&gt;0,L11-L16,0)</f>
        <v>0</v>
      </c>
      <c r="M17" s="57">
        <f t="shared" ref="M17" si="20">IF((M11-M16)&gt;0,M11-M16,0)</f>
        <v>0</v>
      </c>
      <c r="N17" s="57">
        <f t="shared" ref="N17" si="21">IF((N11-N16)&gt;0,N11-N16,0)</f>
        <v>0</v>
      </c>
      <c r="O17" s="58">
        <f t="shared" ref="O17" si="22">IF((O11-O16)&gt;0,O11-O16,0)</f>
        <v>0</v>
      </c>
      <c r="P17" s="58">
        <f t="shared" ref="P17" si="23">IF((P11-P16)&gt;0,P11-P16,0)</f>
        <v>0</v>
      </c>
      <c r="Q17" s="58">
        <f t="shared" ref="Q17" si="24">IF((Q11-Q16)&gt;0,Q11-Q16,0)</f>
        <v>0</v>
      </c>
      <c r="R17" s="58">
        <f t="shared" ref="R17" si="25">IF((R11-R16)&gt;0,R11-R16,0)</f>
        <v>0</v>
      </c>
      <c r="S17" s="58">
        <f t="shared" ref="S17" si="26">IF((S11-S16)&gt;0,S11-S16,0)</f>
        <v>0</v>
      </c>
      <c r="T17" s="60">
        <f>SUM(C17:S17)</f>
        <v>0</v>
      </c>
      <c r="U17" s="222" t="s">
        <v>29</v>
      </c>
      <c r="V17" s="223"/>
      <c r="W17" s="223"/>
      <c r="X17" s="224"/>
      <c r="Y17" s="36"/>
    </row>
    <row r="18" spans="1:25" x14ac:dyDescent="0.25">
      <c r="A18" s="61" t="s">
        <v>30</v>
      </c>
      <c r="B18" s="62"/>
      <c r="C18" s="63">
        <f>IF(C17="0",0, (C16-C17))</f>
        <v>0</v>
      </c>
      <c r="D18" s="63">
        <f t="shared" ref="D18:S18" si="27">IF(D17="0",0, (D16-D17))</f>
        <v>0</v>
      </c>
      <c r="E18" s="63">
        <f t="shared" si="27"/>
        <v>0</v>
      </c>
      <c r="F18" s="138">
        <f t="shared" si="27"/>
        <v>0</v>
      </c>
      <c r="G18" s="138">
        <f t="shared" si="27"/>
        <v>0</v>
      </c>
      <c r="H18" s="138">
        <f t="shared" si="27"/>
        <v>0</v>
      </c>
      <c r="I18" s="139">
        <f t="shared" si="27"/>
        <v>0</v>
      </c>
      <c r="J18" s="139">
        <f t="shared" si="27"/>
        <v>0</v>
      </c>
      <c r="K18" s="139">
        <f t="shared" si="27"/>
        <v>0</v>
      </c>
      <c r="L18" s="138">
        <f t="shared" si="27"/>
        <v>0</v>
      </c>
      <c r="M18" s="138">
        <f t="shared" si="27"/>
        <v>0</v>
      </c>
      <c r="N18" s="138">
        <f t="shared" si="27"/>
        <v>0</v>
      </c>
      <c r="O18" s="140">
        <f t="shared" si="27"/>
        <v>0</v>
      </c>
      <c r="P18" s="140">
        <f t="shared" si="27"/>
        <v>0</v>
      </c>
      <c r="Q18" s="140">
        <f t="shared" si="27"/>
        <v>0</v>
      </c>
      <c r="R18" s="140">
        <f t="shared" si="27"/>
        <v>0</v>
      </c>
      <c r="S18" s="140">
        <f t="shared" si="27"/>
        <v>0</v>
      </c>
      <c r="T18" s="64"/>
      <c r="U18" s="65"/>
      <c r="V18" s="36"/>
      <c r="W18" s="36"/>
      <c r="X18" s="36"/>
      <c r="Y18" s="36"/>
    </row>
    <row r="19" spans="1:25" x14ac:dyDescent="0.25">
      <c r="A19" s="53"/>
      <c r="B19" s="66"/>
      <c r="C19" s="62"/>
      <c r="D19" s="62"/>
      <c r="E19" s="62"/>
      <c r="F19" s="62"/>
      <c r="G19" s="62"/>
      <c r="H19" s="62"/>
      <c r="I19" s="62"/>
      <c r="J19" s="62"/>
      <c r="K19" s="62"/>
      <c r="L19" s="67"/>
      <c r="M19" s="67"/>
      <c r="N19" s="68"/>
      <c r="O19" s="68"/>
      <c r="P19" s="68"/>
      <c r="Q19" s="68"/>
      <c r="R19" s="68"/>
      <c r="S19" s="68"/>
      <c r="T19" s="68"/>
      <c r="U19" s="36"/>
      <c r="V19" s="36"/>
      <c r="W19" s="36"/>
      <c r="X19" s="36"/>
      <c r="Y19" s="36"/>
    </row>
    <row r="20" spans="1:25" ht="14.45" customHeight="1" x14ac:dyDescent="0.25">
      <c r="A20" s="225" t="s">
        <v>31</v>
      </c>
      <c r="B20" s="226"/>
      <c r="C20" s="142" t="s">
        <v>10</v>
      </c>
      <c r="D20" s="69"/>
      <c r="E20" s="70"/>
      <c r="F20" s="143" t="s">
        <v>10</v>
      </c>
      <c r="G20" s="144">
        <v>1</v>
      </c>
      <c r="H20" s="70"/>
      <c r="I20" s="143" t="s">
        <v>10</v>
      </c>
      <c r="J20" s="144">
        <v>2</v>
      </c>
      <c r="K20" s="70"/>
      <c r="L20" s="143" t="s">
        <v>10</v>
      </c>
      <c r="M20" s="144">
        <v>3</v>
      </c>
      <c r="N20" s="70"/>
      <c r="O20" s="143" t="s">
        <v>10</v>
      </c>
      <c r="P20" s="144">
        <v>4</v>
      </c>
      <c r="Q20" s="70"/>
      <c r="R20" s="143" t="s">
        <v>10</v>
      </c>
      <c r="S20" s="144">
        <v>5</v>
      </c>
      <c r="T20" s="70"/>
      <c r="U20" s="36"/>
      <c r="V20" s="227" t="s">
        <v>32</v>
      </c>
      <c r="W20" s="228"/>
      <c r="X20" s="228"/>
      <c r="Y20" s="229"/>
    </row>
    <row r="21" spans="1:25" x14ac:dyDescent="0.25">
      <c r="A21" s="236" t="s">
        <v>33</v>
      </c>
      <c r="B21" s="237"/>
      <c r="C21" s="237" t="s">
        <v>34</v>
      </c>
      <c r="D21" s="237"/>
      <c r="E21" s="237"/>
      <c r="F21" s="236" t="s">
        <v>34</v>
      </c>
      <c r="G21" s="237"/>
      <c r="H21" s="237"/>
      <c r="I21" s="236" t="s">
        <v>34</v>
      </c>
      <c r="J21" s="237"/>
      <c r="K21" s="237"/>
      <c r="L21" s="236" t="s">
        <v>34</v>
      </c>
      <c r="M21" s="237"/>
      <c r="N21" s="237"/>
      <c r="O21" s="236" t="s">
        <v>34</v>
      </c>
      <c r="P21" s="237"/>
      <c r="Q21" s="237"/>
      <c r="R21" s="236" t="s">
        <v>34</v>
      </c>
      <c r="S21" s="237"/>
      <c r="T21" s="237"/>
      <c r="U21" s="36"/>
      <c r="V21" s="230"/>
      <c r="W21" s="231"/>
      <c r="X21" s="231"/>
      <c r="Y21" s="232"/>
    </row>
    <row r="22" spans="1:25" ht="14.45" customHeight="1" x14ac:dyDescent="0.25">
      <c r="A22" s="72" t="s">
        <v>35</v>
      </c>
      <c r="B22" s="178"/>
      <c r="C22" s="240" t="s">
        <v>36</v>
      </c>
      <c r="D22" s="240"/>
      <c r="E22" s="178"/>
      <c r="F22" s="241" t="s">
        <v>36</v>
      </c>
      <c r="G22" s="240"/>
      <c r="H22" s="178"/>
      <c r="I22" s="241" t="s">
        <v>36</v>
      </c>
      <c r="J22" s="240"/>
      <c r="K22" s="178"/>
      <c r="L22" s="241" t="s">
        <v>36</v>
      </c>
      <c r="M22" s="240"/>
      <c r="N22" s="178"/>
      <c r="O22" s="241" t="s">
        <v>36</v>
      </c>
      <c r="P22" s="240"/>
      <c r="Q22" s="178"/>
      <c r="R22" s="241" t="s">
        <v>36</v>
      </c>
      <c r="S22" s="240"/>
      <c r="T22" s="178"/>
      <c r="U22" s="36"/>
      <c r="V22" s="230"/>
      <c r="W22" s="231"/>
      <c r="X22" s="231"/>
      <c r="Y22" s="232"/>
    </row>
    <row r="23" spans="1:25" ht="14.45" customHeight="1" x14ac:dyDescent="0.25">
      <c r="A23" s="73" t="s">
        <v>37</v>
      </c>
      <c r="B23" s="74"/>
      <c r="C23" s="238" t="s">
        <v>37</v>
      </c>
      <c r="D23" s="238"/>
      <c r="E23" s="74"/>
      <c r="F23" s="239" t="s">
        <v>37</v>
      </c>
      <c r="G23" s="238"/>
      <c r="H23" s="74"/>
      <c r="I23" s="239" t="s">
        <v>37</v>
      </c>
      <c r="J23" s="238"/>
      <c r="K23" s="74"/>
      <c r="L23" s="239" t="s">
        <v>37</v>
      </c>
      <c r="M23" s="238"/>
      <c r="N23" s="74"/>
      <c r="O23" s="239" t="s">
        <v>37</v>
      </c>
      <c r="P23" s="238"/>
      <c r="Q23" s="74"/>
      <c r="R23" s="239" t="s">
        <v>37</v>
      </c>
      <c r="S23" s="238"/>
      <c r="T23" s="74"/>
      <c r="U23" s="36"/>
      <c r="V23" s="230"/>
      <c r="W23" s="231"/>
      <c r="X23" s="231"/>
      <c r="Y23" s="232"/>
    </row>
    <row r="24" spans="1:25" ht="14.45" customHeight="1" x14ac:dyDescent="0.25">
      <c r="A24" s="75" t="s">
        <v>38</v>
      </c>
      <c r="B24" s="76">
        <v>0.1</v>
      </c>
      <c r="C24" s="238" t="s">
        <v>39</v>
      </c>
      <c r="D24" s="238"/>
      <c r="E24" s="74"/>
      <c r="F24" s="239" t="s">
        <v>39</v>
      </c>
      <c r="G24" s="238"/>
      <c r="H24" s="74"/>
      <c r="I24" s="239" t="s">
        <v>39</v>
      </c>
      <c r="J24" s="238"/>
      <c r="K24" s="74"/>
      <c r="L24" s="239" t="s">
        <v>39</v>
      </c>
      <c r="M24" s="238"/>
      <c r="N24" s="74"/>
      <c r="O24" s="239" t="s">
        <v>39</v>
      </c>
      <c r="P24" s="238"/>
      <c r="Q24" s="74"/>
      <c r="R24" s="239" t="s">
        <v>39</v>
      </c>
      <c r="S24" s="238"/>
      <c r="T24" s="74"/>
      <c r="U24" s="36"/>
      <c r="V24" s="230"/>
      <c r="W24" s="231"/>
      <c r="X24" s="231"/>
      <c r="Y24" s="232"/>
    </row>
    <row r="25" spans="1:25" ht="14.45" customHeight="1" x14ac:dyDescent="0.25">
      <c r="A25" s="77" t="s">
        <v>40</v>
      </c>
      <c r="B25" s="78">
        <f>(B22*B23*4)*(1-B24)</f>
        <v>0</v>
      </c>
      <c r="C25" s="239" t="s">
        <v>41</v>
      </c>
      <c r="D25" s="238"/>
      <c r="E25" s="79">
        <f>IF($C$9="On Campus",('Spending Plan - ON Campus'!$B$38),(IF($C$9="Off Campus", ('Spending Plan - OFF Campus'!$B$40),0)))</f>
        <v>0</v>
      </c>
      <c r="F25" s="239" t="s">
        <v>41</v>
      </c>
      <c r="G25" s="238"/>
      <c r="H25" s="79">
        <f>IF($F$9="On Campus",('Spending Plan - ON Campus'!$B$38),(IF($F$9="Off Campus", ('Spending Plan - OFF Campus'!$B$40),0)))</f>
        <v>0</v>
      </c>
      <c r="I25" s="239" t="s">
        <v>41</v>
      </c>
      <c r="J25" s="238"/>
      <c r="K25" s="79">
        <f>IF($I$9="On Campus",('Spending Plan - ON Campus'!$B$38),(IF($I$9="Off Campus", ('Spending Plan - OFF Campus'!$B$40),0)))</f>
        <v>0</v>
      </c>
      <c r="L25" s="239" t="s">
        <v>41</v>
      </c>
      <c r="M25" s="238"/>
      <c r="N25" s="79">
        <f>IF($L$9="On Campus",('Spending Plan - ON Campus'!$B$38),(IF($L$9="Off Campus", ('Spending Plan - OFF Campus'!$B$40),0)))</f>
        <v>0</v>
      </c>
      <c r="O25" s="239" t="s">
        <v>41</v>
      </c>
      <c r="P25" s="238"/>
      <c r="Q25" s="79">
        <f>IF($O$9="On Campus",('Spending Plan - ON Campus'!$B$38),(IF($O$9="Off Campus", ('Spending Plan - OFF Campus'!$B$40),0)))</f>
        <v>0</v>
      </c>
      <c r="R25" s="239" t="s">
        <v>41</v>
      </c>
      <c r="S25" s="238"/>
      <c r="T25" s="79">
        <f>IF($R$9="On Campus",('Spending Plan - ON Campus'!$B$38),(IF($R$9="Off Campus", ('Spending Plan - OFF Campus'!$B$40),0)))</f>
        <v>0</v>
      </c>
      <c r="U25" s="36"/>
      <c r="V25" s="230"/>
      <c r="W25" s="231"/>
      <c r="X25" s="231"/>
      <c r="Y25" s="232"/>
    </row>
    <row r="26" spans="1:25" ht="14.45" customHeight="1" x14ac:dyDescent="0.25">
      <c r="A26" s="246"/>
      <c r="B26" s="247"/>
      <c r="C26" s="242" t="s">
        <v>38</v>
      </c>
      <c r="D26" s="243"/>
      <c r="E26" s="80">
        <v>0.1</v>
      </c>
      <c r="F26" s="242" t="s">
        <v>38</v>
      </c>
      <c r="G26" s="243"/>
      <c r="H26" s="81">
        <v>0.1</v>
      </c>
      <c r="I26" s="242" t="s">
        <v>38</v>
      </c>
      <c r="J26" s="243"/>
      <c r="K26" s="76">
        <v>0.1</v>
      </c>
      <c r="L26" s="242" t="s">
        <v>38</v>
      </c>
      <c r="M26" s="243"/>
      <c r="N26" s="76">
        <v>0.1</v>
      </c>
      <c r="O26" s="242" t="s">
        <v>38</v>
      </c>
      <c r="P26" s="243"/>
      <c r="Q26" s="76">
        <v>0.1</v>
      </c>
      <c r="R26" s="242" t="s">
        <v>38</v>
      </c>
      <c r="S26" s="243"/>
      <c r="T26" s="76">
        <v>0.1</v>
      </c>
      <c r="U26" s="36"/>
      <c r="V26" s="230"/>
      <c r="W26" s="231"/>
      <c r="X26" s="231"/>
      <c r="Y26" s="232"/>
    </row>
    <row r="27" spans="1:25" ht="14.45" customHeight="1" x14ac:dyDescent="0.25">
      <c r="A27" s="53"/>
      <c r="B27" s="53"/>
      <c r="C27" s="244" t="s">
        <v>42</v>
      </c>
      <c r="D27" s="245"/>
      <c r="E27" s="82">
        <f>(E22*E23*4*E24)*(1-E26)-(E25*3)</f>
        <v>0</v>
      </c>
      <c r="F27" s="244" t="s">
        <v>42</v>
      </c>
      <c r="G27" s="245"/>
      <c r="H27" s="82">
        <f>(H22*H23*4*H24)*(1-H26)-(H25*3)</f>
        <v>0</v>
      </c>
      <c r="I27" s="244" t="s">
        <v>42</v>
      </c>
      <c r="J27" s="245"/>
      <c r="K27" s="82">
        <f>(K22*K23*4*K24)*(1-K26)-(K25*3)</f>
        <v>0</v>
      </c>
      <c r="L27" s="244" t="s">
        <v>42</v>
      </c>
      <c r="M27" s="245"/>
      <c r="N27" s="82">
        <f>(N22*N23*4*N24)*(1-N26)-(N25*3)</f>
        <v>0</v>
      </c>
      <c r="O27" s="244" t="s">
        <v>42</v>
      </c>
      <c r="P27" s="245"/>
      <c r="Q27" s="82">
        <f>(Q22*Q23*4*Q24)*(1-Q26)-(Q25*3)</f>
        <v>0</v>
      </c>
      <c r="R27" s="244" t="s">
        <v>42</v>
      </c>
      <c r="S27" s="245"/>
      <c r="T27" s="82">
        <f>(T22*T23*4*T24)*(1-T26)-(T25*3)</f>
        <v>0</v>
      </c>
      <c r="U27" s="36"/>
      <c r="V27" s="230"/>
      <c r="W27" s="231"/>
      <c r="X27" s="231"/>
      <c r="Y27" s="232"/>
    </row>
    <row r="28" spans="1:25" ht="14.45" customHeight="1" x14ac:dyDescent="0.25">
      <c r="A28" s="53"/>
      <c r="B28" s="53"/>
      <c r="C28" s="250" t="s">
        <v>43</v>
      </c>
      <c r="D28" s="251"/>
      <c r="E28" s="83">
        <v>1</v>
      </c>
      <c r="F28" s="250" t="s">
        <v>43</v>
      </c>
      <c r="G28" s="251"/>
      <c r="H28" s="83">
        <v>1</v>
      </c>
      <c r="I28" s="250" t="s">
        <v>43</v>
      </c>
      <c r="J28" s="251"/>
      <c r="K28" s="76">
        <v>1</v>
      </c>
      <c r="L28" s="250" t="s">
        <v>43</v>
      </c>
      <c r="M28" s="251"/>
      <c r="N28" s="76">
        <v>1</v>
      </c>
      <c r="O28" s="250" t="s">
        <v>43</v>
      </c>
      <c r="P28" s="251"/>
      <c r="Q28" s="76">
        <v>1</v>
      </c>
      <c r="R28" s="250" t="s">
        <v>43</v>
      </c>
      <c r="S28" s="251"/>
      <c r="T28" s="76">
        <v>1</v>
      </c>
      <c r="U28" s="36"/>
      <c r="V28" s="230"/>
      <c r="W28" s="231"/>
      <c r="X28" s="231"/>
      <c r="Y28" s="232"/>
    </row>
    <row r="29" spans="1:25" ht="14.45" customHeight="1" x14ac:dyDescent="0.25">
      <c r="A29" s="53"/>
      <c r="B29" s="53"/>
      <c r="C29" s="248" t="s">
        <v>44</v>
      </c>
      <c r="D29" s="249"/>
      <c r="E29" s="78">
        <f>E27*E28</f>
        <v>0</v>
      </c>
      <c r="F29" s="248" t="s">
        <v>44</v>
      </c>
      <c r="G29" s="249"/>
      <c r="H29" s="78">
        <f>H27*H28</f>
        <v>0</v>
      </c>
      <c r="I29" s="248" t="s">
        <v>44</v>
      </c>
      <c r="J29" s="249"/>
      <c r="K29" s="78">
        <f>K27*K28</f>
        <v>0</v>
      </c>
      <c r="L29" s="248" t="s">
        <v>44</v>
      </c>
      <c r="M29" s="249"/>
      <c r="N29" s="78">
        <f>N27*N28</f>
        <v>0</v>
      </c>
      <c r="O29" s="248" t="s">
        <v>44</v>
      </c>
      <c r="P29" s="249"/>
      <c r="Q29" s="78">
        <f>Q27*Q28</f>
        <v>0</v>
      </c>
      <c r="R29" s="248" t="s">
        <v>44</v>
      </c>
      <c r="S29" s="249"/>
      <c r="T29" s="78">
        <f>T27*T28</f>
        <v>0</v>
      </c>
      <c r="U29" s="36"/>
      <c r="V29" s="233"/>
      <c r="W29" s="234"/>
      <c r="X29" s="234"/>
      <c r="Y29" s="235"/>
    </row>
    <row r="30" spans="1:25" ht="14.45" customHeight="1" x14ac:dyDescent="0.25">
      <c r="A30" s="53"/>
      <c r="B30" s="53"/>
      <c r="C30" s="121"/>
      <c r="D30" s="121"/>
      <c r="E30" s="122"/>
      <c r="F30" s="121"/>
      <c r="G30" s="121"/>
      <c r="H30" s="122"/>
      <c r="I30" s="121"/>
      <c r="J30" s="121"/>
      <c r="K30" s="122"/>
      <c r="L30" s="121"/>
      <c r="M30" s="121"/>
      <c r="N30" s="122"/>
      <c r="O30" s="121"/>
      <c r="P30" s="121"/>
      <c r="Q30" s="122"/>
      <c r="R30" s="121"/>
      <c r="S30" s="121"/>
      <c r="T30" s="122"/>
      <c r="U30" s="36"/>
      <c r="V30" s="71"/>
      <c r="W30" s="71"/>
      <c r="X30" s="71"/>
      <c r="Y30" s="71"/>
    </row>
    <row r="31" spans="1:25" ht="18.75" x14ac:dyDescent="0.3">
      <c r="A31" s="84" t="s">
        <v>45</v>
      </c>
      <c r="B31" s="85"/>
      <c r="C31" s="86"/>
      <c r="D31" s="87" t="s">
        <v>46</v>
      </c>
      <c r="E31" s="87" t="s">
        <v>47</v>
      </c>
      <c r="F31" s="36"/>
      <c r="G31" s="36"/>
      <c r="H31" s="36"/>
      <c r="I31" s="36"/>
      <c r="J31" s="36"/>
      <c r="K31" s="36"/>
      <c r="L31" s="36"/>
      <c r="M31" s="88"/>
      <c r="N31" s="88"/>
      <c r="O31" s="36"/>
      <c r="P31" s="36"/>
      <c r="Q31" s="36"/>
      <c r="R31" s="36"/>
      <c r="S31" s="36"/>
      <c r="T31" s="36"/>
      <c r="U31" s="36"/>
      <c r="V31" s="89"/>
    </row>
    <row r="32" spans="1:25" x14ac:dyDescent="0.25">
      <c r="A32" s="90" t="s">
        <v>48</v>
      </c>
      <c r="B32" s="91"/>
      <c r="C32" s="92" t="s">
        <v>49</v>
      </c>
      <c r="D32" s="93">
        <v>479.16</v>
      </c>
      <c r="E32" s="94">
        <v>1071.49</v>
      </c>
      <c r="F32" s="95"/>
      <c r="G32" s="96"/>
      <c r="H32" s="96"/>
      <c r="I32" s="36"/>
      <c r="J32" s="36"/>
      <c r="K32" s="36"/>
      <c r="L32" s="36"/>
      <c r="M32" s="88"/>
      <c r="N32" s="88"/>
      <c r="O32" s="36"/>
      <c r="P32" s="36"/>
      <c r="Q32" s="36"/>
      <c r="R32" s="36"/>
      <c r="S32" s="36"/>
      <c r="T32" s="36"/>
      <c r="U32" s="36"/>
      <c r="V32" s="97"/>
    </row>
    <row r="33" spans="1:22" x14ac:dyDescent="0.25">
      <c r="A33" s="98" t="s">
        <v>50</v>
      </c>
      <c r="B33" s="91"/>
      <c r="C33" s="99">
        <f>Fees!B15</f>
        <v>489.24</v>
      </c>
      <c r="D33" s="100" t="s">
        <v>51</v>
      </c>
      <c r="E33" s="101">
        <f>Fees!B16</f>
        <v>54.36</v>
      </c>
      <c r="F33" s="96"/>
      <c r="G33" s="96"/>
      <c r="H33" s="96"/>
      <c r="I33" s="36"/>
      <c r="J33" s="36"/>
      <c r="K33" s="36"/>
      <c r="L33" s="36"/>
      <c r="M33" s="36"/>
      <c r="N33" s="36"/>
      <c r="O33" s="36"/>
      <c r="P33" s="36"/>
      <c r="Q33" s="36"/>
      <c r="R33" s="102"/>
      <c r="S33" s="36"/>
      <c r="T33" s="36"/>
      <c r="U33" s="36"/>
      <c r="V33" s="36"/>
    </row>
    <row r="34" spans="1:22" ht="14.45" customHeight="1" x14ac:dyDescent="0.25">
      <c r="A34" s="181" t="s">
        <v>52</v>
      </c>
      <c r="B34" s="91"/>
      <c r="C34" s="254" t="s">
        <v>53</v>
      </c>
      <c r="D34" s="146">
        <f>Fees!B15</f>
        <v>489.24</v>
      </c>
      <c r="E34" s="146" t="s">
        <v>54</v>
      </c>
      <c r="F34" s="36"/>
      <c r="G34" s="36"/>
      <c r="H34" s="36"/>
      <c r="I34" s="103"/>
      <c r="J34" s="103"/>
      <c r="K34" s="103"/>
      <c r="L34" s="103"/>
      <c r="M34" s="103"/>
      <c r="N34" s="103"/>
      <c r="O34" s="103"/>
      <c r="P34" s="103"/>
      <c r="Q34" s="103"/>
      <c r="R34" s="102"/>
      <c r="S34" s="36"/>
      <c r="T34" s="36"/>
      <c r="U34" s="36"/>
      <c r="V34" s="36"/>
    </row>
    <row r="35" spans="1:22" ht="14.45" customHeight="1" x14ac:dyDescent="0.25">
      <c r="A35" s="182"/>
      <c r="B35" s="91"/>
      <c r="C35" s="255"/>
      <c r="D35" s="146">
        <f>Fees!B16</f>
        <v>54.36</v>
      </c>
      <c r="E35" s="146" t="s">
        <v>55</v>
      </c>
      <c r="F35" s="36"/>
      <c r="G35" s="36"/>
      <c r="H35" s="36"/>
      <c r="I35" s="103"/>
      <c r="J35" s="103"/>
      <c r="K35" s="103"/>
      <c r="L35" s="103"/>
      <c r="M35" s="103"/>
      <c r="N35" s="103"/>
      <c r="O35" s="103"/>
      <c r="P35" s="103"/>
      <c r="Q35" s="103"/>
      <c r="R35" s="102"/>
      <c r="S35" s="36"/>
      <c r="T35" s="36"/>
      <c r="U35" s="36"/>
      <c r="V35" s="36"/>
    </row>
    <row r="36" spans="1:22" ht="31.5" customHeight="1" x14ac:dyDescent="0.3">
      <c r="A36" s="183"/>
      <c r="B36" s="98" t="s">
        <v>56</v>
      </c>
      <c r="C36" s="255"/>
      <c r="D36" s="36"/>
      <c r="E36" s="104" t="s">
        <v>57</v>
      </c>
      <c r="F36" s="105"/>
      <c r="G36" s="105"/>
      <c r="H36" s="88"/>
      <c r="I36" s="88"/>
      <c r="J36" s="88"/>
      <c r="K36" s="104" t="s">
        <v>58</v>
      </c>
      <c r="L36" s="36"/>
      <c r="M36" s="36"/>
      <c r="N36" s="36"/>
      <c r="O36" s="36"/>
      <c r="P36" s="36"/>
      <c r="Q36" s="256" t="s">
        <v>59</v>
      </c>
      <c r="R36" s="256"/>
      <c r="S36" s="36"/>
      <c r="T36" s="36"/>
      <c r="U36" s="36"/>
      <c r="V36" s="36"/>
    </row>
    <row r="37" spans="1:22" ht="15" customHeight="1" x14ac:dyDescent="0.3">
      <c r="A37" s="98" t="s">
        <v>57</v>
      </c>
      <c r="B37" s="106">
        <f>E43</f>
        <v>0</v>
      </c>
      <c r="C37" s="134">
        <f>I43</f>
        <v>0</v>
      </c>
      <c r="D37" s="36"/>
      <c r="E37" s="107" t="s">
        <v>56</v>
      </c>
      <c r="F37" s="257" t="s">
        <v>60</v>
      </c>
      <c r="G37" s="258"/>
      <c r="H37" s="108" t="s">
        <v>61</v>
      </c>
      <c r="I37" s="108" t="s">
        <v>62</v>
      </c>
      <c r="J37" s="105"/>
      <c r="K37" s="107" t="s">
        <v>56</v>
      </c>
      <c r="L37" s="257" t="s">
        <v>60</v>
      </c>
      <c r="M37" s="258"/>
      <c r="N37" s="108" t="s">
        <v>61</v>
      </c>
      <c r="O37" s="108" t="s">
        <v>62</v>
      </c>
      <c r="P37" s="105"/>
      <c r="Q37" s="107" t="s">
        <v>56</v>
      </c>
      <c r="R37" s="257" t="s">
        <v>60</v>
      </c>
      <c r="S37" s="258"/>
      <c r="T37" s="108" t="s">
        <v>61</v>
      </c>
      <c r="U37" s="108" t="s">
        <v>62</v>
      </c>
      <c r="V37" s="105"/>
    </row>
    <row r="38" spans="1:22" x14ac:dyDescent="0.25">
      <c r="A38" s="98" t="s">
        <v>58</v>
      </c>
      <c r="B38" s="106">
        <f>K43</f>
        <v>0</v>
      </c>
      <c r="C38" s="134">
        <f>O43</f>
        <v>0</v>
      </c>
      <c r="D38" s="36"/>
      <c r="E38" s="108"/>
      <c r="F38" s="252"/>
      <c r="G38" s="253"/>
      <c r="H38" s="141">
        <f>IF(F38="Business Administration",Fees!$B$3,IF(F38="Engineering",Fees!$B$4,IF(F38="Agriculture",Fees!$B$5,IF(F38="Architecture, Planning &amp; Design",Fees!$B$6,IF(F38="Arts and Sciences",Fees!$B$7,IF(F38="Health &amp; Human Sciences", Fees!$B$8, IF(F38="Veterinary Medicine", Fees!$B$9,IF(F38="Kinesiology (KIN)",(Fees!$B$8+Fees!$B$10), IF(F38="Interior Design &amp; Fashion (AT,ID, FASH)",(Fees!$B$8+Fees!$B$11), IF(F38="Personal Financial Planning (PFP)",(Fees!$B$8+Fees!$B$12),IF(F38="Physician Assistant Program (PAS)",(Fees!$B$8+Fees!$B$13),0)))))))))))</f>
        <v>0</v>
      </c>
      <c r="I38" s="132">
        <f>E38*H38</f>
        <v>0</v>
      </c>
      <c r="J38" s="36"/>
      <c r="K38" s="108"/>
      <c r="L38" s="252"/>
      <c r="M38" s="253"/>
      <c r="N38" s="141">
        <f>IF(L38="Business Administration",Fees!$B$3,IF(L38="Engineering",Fees!$B$4,IF(L38="Agriculture",Fees!$B$5,IF(L38="Architecture, Planning &amp; Design",Fees!$B$6,IF(L38="Arts and Sciences",Fees!$B$7,IF(L38="Health &amp; Human Sciences", Fees!$B$8, IF(L38="Veterinary Medicine", Fees!$B$9,IF(L38="Kinesiology (KIN)",(Fees!$B$8+Fees!$B$10), IF(L38="Interior Design &amp; Fashion (AT,ID, FASH)",(Fees!$B$8+Fees!$B$11), IF(L38="Personal Financial Planning (PFP)",(Fees!$B$8+Fees!$B$12),IF(L38="Physician Assistant Program (PAS)",(Fees!$B$8+Fees!$B$13),0)))))))))))</f>
        <v>0</v>
      </c>
      <c r="O38" s="132">
        <f>K38*N38</f>
        <v>0</v>
      </c>
      <c r="P38" s="36"/>
      <c r="Q38" s="108"/>
      <c r="R38" s="252"/>
      <c r="S38" s="253"/>
      <c r="T38" s="141">
        <f>IF(R38="Business Administration",Fees!$B$3,IF(R38="Engineering",Fees!$B$4,IF(R38="Agriculture",Fees!$B$5,IF(R38="Architecture, Planning &amp; Design",Fees!$B$6,IF(R38="Arts and Sciences",Fees!$B$7,IF(R38="Health &amp; Human Sciences", Fees!$B$8, IF(R38="Veterinary Medicine", Fees!$B$9,IF(R38="Kinesiology (KIN)",(Fees!$B$8+Fees!$B$10), IF(R38="Interior Design &amp; Fashion (AT,ID, FASH)",(Fees!$B$8+Fees!$B$11), IF(R38="Personal Financial Planning (PFP)",(Fees!$B$8+Fees!$B$12),IF(R38="Physician Assistant Program (PAS)",(Fees!$B$8+Fees!$B$13),0)))))))))))</f>
        <v>0</v>
      </c>
      <c r="U38" s="132">
        <f>Q38*T38</f>
        <v>0</v>
      </c>
      <c r="V38" s="36"/>
    </row>
    <row r="39" spans="1:22" x14ac:dyDescent="0.25">
      <c r="A39" s="98" t="s">
        <v>59</v>
      </c>
      <c r="B39" s="106">
        <f>Q43</f>
        <v>0</v>
      </c>
      <c r="C39" s="134">
        <f>U43</f>
        <v>0</v>
      </c>
      <c r="D39" s="36"/>
      <c r="E39" s="108"/>
      <c r="F39" s="252"/>
      <c r="G39" s="253"/>
      <c r="H39" s="141">
        <f>IF(F39="Business Administration",Fees!$B$3,IF(F39="Engineering",Fees!$B$4,IF(F39="Agriculture",Fees!$B$5,IF(F39="Architecture, Planning &amp; Design",Fees!$B$6,IF(F39="Arts and Sciences",Fees!$B$7,IF(F39="Health &amp; Human Sciences", Fees!$B$8, IF(F39="Veterinary Medicine", Fees!$B$9,IF(F39="Kinesiology (KIN)",(Fees!$B$8+Fees!$B$10), IF(F39="Interior Design &amp; Fashion (AT,ID, FASH)",(Fees!$B$8+Fees!$B$11), IF(F39="Personal Financial Planning (PFP)",(Fees!$B$8+Fees!$B$12),IF(F39="Physician Assistant Program (PAS)",(Fees!$B$8+Fees!$B$13),0)))))))))))</f>
        <v>0</v>
      </c>
      <c r="I39" s="132">
        <f t="shared" ref="I39:I42" si="28">E39*H39</f>
        <v>0</v>
      </c>
      <c r="J39" s="36"/>
      <c r="K39" s="108"/>
      <c r="L39" s="252"/>
      <c r="M39" s="253"/>
      <c r="N39" s="141">
        <f>IF(L39="Business Administration",Fees!$B$3,IF(L39="Engineering",Fees!$B$4,IF(L39="Agriculture",Fees!$B$5,IF(L39="Architecture, Planning &amp; Design",Fees!$B$6,IF(L39="Arts and Sciences",Fees!$B$7,IF(L39="Health &amp; Human Sciences", Fees!$B$8, IF(L39="Veterinary Medicine", Fees!$B$9,IF(L39="Kinesiology (KIN)",(Fees!$B$8+Fees!$B$10), IF(L39="Interior Design &amp; Fashion (AT,ID, FASH)",(Fees!$B$8+Fees!$B$11), IF(L39="Personal Financial Planning (PFP)",(Fees!$B$8+Fees!$B$12),IF(L39="Physician Assistant Program (PAS)",(Fees!$B$8+Fees!$B$13),0)))))))))))</f>
        <v>0</v>
      </c>
      <c r="O39" s="132">
        <f t="shared" ref="O39:O42" si="29">K39*N39</f>
        <v>0</v>
      </c>
      <c r="P39" s="36"/>
      <c r="Q39" s="108"/>
      <c r="R39" s="252"/>
      <c r="S39" s="253"/>
      <c r="T39" s="141">
        <f>IF(R39="Business Administration",Fees!$B$3,IF(R39="Engineering",Fees!$B$4,IF(R39="Agriculture",Fees!$B$5,IF(R39="Architecture, Planning &amp; Design",Fees!$B$6,IF(R39="Arts and Sciences",Fees!$B$7,IF(R39="Health &amp; Human Sciences", Fees!$B$8, IF(R39="Veterinary Medicine", Fees!$B$9,IF(R39="Kinesiology (KIN)",(Fees!$B$8+Fees!$B$10), IF(R39="Interior Design &amp; Fashion (AT,ID, FASH)",(Fees!$B$8+Fees!$B$11), IF(R39="Personal Financial Planning (PFP)",(Fees!$B$8+Fees!$B$12),IF(R39="Physician Assistant Program (PAS)",(Fees!$B$8+Fees!$B$13),0)))))))))))</f>
        <v>0</v>
      </c>
      <c r="U39" s="132">
        <f t="shared" ref="U39:U42" si="30">Q39*T39</f>
        <v>0</v>
      </c>
      <c r="V39" s="36"/>
    </row>
    <row r="40" spans="1:22" x14ac:dyDescent="0.25">
      <c r="A40" s="98" t="s">
        <v>63</v>
      </c>
      <c r="B40" s="106">
        <f>E51</f>
        <v>0</v>
      </c>
      <c r="C40" s="134">
        <f>I51</f>
        <v>0</v>
      </c>
      <c r="D40" s="36"/>
      <c r="E40" s="108"/>
      <c r="F40" s="252"/>
      <c r="G40" s="253"/>
      <c r="H40" s="141">
        <f>IF(F40="Business Administration",Fees!$B$3,IF(F40="Engineering",Fees!$B$4,IF(F40="Agriculture",Fees!$B$5,IF(F40="Architecture, Planning &amp; Design",Fees!$B$6,IF(F40="Arts and Sciences",Fees!$B$7,IF(F40="Health &amp; Human Sciences", Fees!$B$8, IF(F40="Veterinary Medicine", Fees!$B$9,IF(F40="Kinesiology (KIN)",(Fees!$B$8+Fees!$B$10), IF(F40="Interior Design &amp; Fashion (AT,ID, FASH)",(Fees!$B$8+Fees!$B$11), IF(F40="Personal Financial Planning (PFP)",(Fees!$B$8+Fees!$B$12),IF(F40="Physician Assistant Program (PAS)",(Fees!$B$8+Fees!$B$13),0)))))))))))</f>
        <v>0</v>
      </c>
      <c r="I40" s="132">
        <f t="shared" si="28"/>
        <v>0</v>
      </c>
      <c r="J40" s="36"/>
      <c r="K40" s="108"/>
      <c r="L40" s="252"/>
      <c r="M40" s="253"/>
      <c r="N40" s="141">
        <f>IF(L40="Business Administration",Fees!$B$3,IF(L40="Engineering",Fees!$B$4,IF(L40="Agriculture",Fees!$B$5,IF(L40="Architecture, Planning &amp; Design",Fees!$B$6,IF(L40="Arts and Sciences",Fees!$B$7,IF(L40="Health &amp; Human Sciences", Fees!$B$8, IF(L40="Veterinary Medicine", Fees!$B$9,IF(L40="Kinesiology (KIN)",(Fees!$B$8+Fees!$B$10), IF(L40="Interior Design &amp; Fashion (AT,ID, FASH)",(Fees!$B$8+Fees!$B$11), IF(L40="Personal Financial Planning (PFP)",(Fees!$B$8+Fees!$B$12),IF(L40="Physician Assistant Program (PAS)",(Fees!$B$8+Fees!$B$13),0)))))))))))</f>
        <v>0</v>
      </c>
      <c r="O40" s="132">
        <f t="shared" si="29"/>
        <v>0</v>
      </c>
      <c r="P40" s="36"/>
      <c r="Q40" s="108"/>
      <c r="R40" s="252"/>
      <c r="S40" s="253"/>
      <c r="T40" s="141">
        <f>IF(R40="Business Administration",Fees!$B$3,IF(R40="Engineering",Fees!$B$4,IF(R40="Agriculture",Fees!$B$5,IF(R40="Architecture, Planning &amp; Design",Fees!$B$6,IF(R40="Arts and Sciences",Fees!$B$7,IF(R40="Health &amp; Human Sciences", Fees!$B$8, IF(R40="Veterinary Medicine", Fees!$B$9,IF(R40="Kinesiology (KIN)",(Fees!$B$8+Fees!$B$10), IF(R40="Interior Design &amp; Fashion (AT,ID, FASH)",(Fees!$B$8+Fees!$B$11), IF(R40="Personal Financial Planning (PFP)",(Fees!$B$8+Fees!$B$12),IF(R40="Physician Assistant Program (PAS)",(Fees!$B$8+Fees!$B$13),0)))))))))))</f>
        <v>0</v>
      </c>
      <c r="U40" s="132">
        <f>Q40*T40</f>
        <v>0</v>
      </c>
      <c r="V40" s="36"/>
    </row>
    <row r="41" spans="1:22" x14ac:dyDescent="0.25">
      <c r="A41" s="98" t="s">
        <v>64</v>
      </c>
      <c r="B41" s="106">
        <f>K51</f>
        <v>0</v>
      </c>
      <c r="C41" s="134">
        <f>O51</f>
        <v>0</v>
      </c>
      <c r="D41" s="36"/>
      <c r="E41" s="108"/>
      <c r="F41" s="252"/>
      <c r="G41" s="253"/>
      <c r="H41" s="141">
        <f>IF(F41="Business Administration",Fees!$B$3,IF(F41="Engineering",Fees!$B$4,IF(F41="Agriculture",Fees!$B$5,IF(F41="Architecture, Planning &amp; Design",Fees!$B$6,IF(F41="Arts and Sciences",Fees!$B$7,IF(F41="Health &amp; Human Sciences", Fees!$B$8, IF(F41="Veterinary Medicine", Fees!$B$9,IF(F41="Kinesiology (KIN)",(Fees!$B$8+Fees!$B$10), IF(F41="Interior Design &amp; Fashion (AT,ID, FASH)",(Fees!$B$8+Fees!$B$11), IF(F41="Personal Financial Planning (PFP)",(Fees!$B$8+Fees!$B$12),IF(F41="Physician Assistant Program (PAS)",(Fees!$B$8+Fees!$B$13),0)))))))))))</f>
        <v>0</v>
      </c>
      <c r="I41" s="132">
        <f t="shared" si="28"/>
        <v>0</v>
      </c>
      <c r="J41" s="36"/>
      <c r="K41" s="108"/>
      <c r="L41" s="252"/>
      <c r="M41" s="253"/>
      <c r="N41" s="141">
        <f>IF(L41="Business Administration",Fees!$B$3,IF(L41="Engineering",Fees!$B$4,IF(L41="Agriculture",Fees!$B$5,IF(L41="Architecture, Planning &amp; Design",Fees!$B$6,IF(L41="Arts and Sciences",Fees!$B$7,IF(L41="Health &amp; Human Sciences", Fees!$B$8, IF(L41="Veterinary Medicine", Fees!$B$9,IF(L41="Kinesiology (KIN)",(Fees!$B$8+Fees!$B$10), IF(L41="Interior Design &amp; Fashion (AT,ID, FASH)",(Fees!$B$8+Fees!$B$11), IF(L41="Personal Financial Planning (PFP)",(Fees!$B$8+Fees!$B$12),IF(L41="Physician Assistant Program (PAS)",(Fees!$B$8+Fees!$B$13),0)))))))))))</f>
        <v>0</v>
      </c>
      <c r="O41" s="132">
        <f t="shared" si="29"/>
        <v>0</v>
      </c>
      <c r="P41" s="36"/>
      <c r="Q41" s="108"/>
      <c r="R41" s="252"/>
      <c r="S41" s="253"/>
      <c r="T41" s="141">
        <f>IF(R41="Business Administration",Fees!$B$3,IF(R41="Engineering",Fees!$B$4,IF(R41="Agriculture",Fees!$B$5,IF(R41="Architecture, Planning &amp; Design",Fees!$B$6,IF(R41="Arts and Sciences",Fees!$B$7,IF(R41="Health &amp; Human Sciences", Fees!$B$8, IF(R41="Veterinary Medicine", Fees!$B$9,IF(R41="Kinesiology (KIN)",(Fees!$B$8+Fees!$B$10), IF(R41="Interior Design &amp; Fashion (AT,ID, FASH)",(Fees!$B$8+Fees!$B$11), IF(R41="Personal Financial Planning (PFP)",(Fees!$B$8+Fees!$B$12),IF(R41="Physician Assistant Program (PAS)",(Fees!$B$8+Fees!$B$13),0)))))))))))</f>
        <v>0</v>
      </c>
      <c r="U41" s="132">
        <f t="shared" si="30"/>
        <v>0</v>
      </c>
      <c r="V41" s="36"/>
    </row>
    <row r="42" spans="1:22" x14ac:dyDescent="0.25">
      <c r="A42" s="98" t="s">
        <v>65</v>
      </c>
      <c r="B42" s="106">
        <f>Q51</f>
        <v>0</v>
      </c>
      <c r="C42" s="134">
        <f>U51</f>
        <v>0</v>
      </c>
      <c r="D42" s="36"/>
      <c r="E42" s="108"/>
      <c r="F42" s="252"/>
      <c r="G42" s="253"/>
      <c r="H42" s="141">
        <f>IF(F42="Business Administration",Fees!$B$3,IF(F42="Engineering",Fees!$B$4,IF(F42="Agriculture",Fees!$B$5,IF(F42="Architecture, Planning &amp; Design",Fees!$B$6,IF(F42="Arts and Sciences",Fees!$B$7,IF(F42="Health &amp; Human Sciences", Fees!$B$8, IF(F42="Veterinary Medicine", Fees!$B$9,IF(F42="Kinesiology (KIN)",(Fees!$B$8+Fees!$B$10), IF(F42="Interior Design &amp; Fashion (AT,ID, FASH)",(Fees!$B$8+Fees!$B$11), IF(F42="Personal Financial Planning (PFP)",(Fees!$B$8+Fees!$B$12),IF(F42="Physician Assistant Program (PAS)",(Fees!$B$8+Fees!$B$13),0)))))))))))</f>
        <v>0</v>
      </c>
      <c r="I42" s="132">
        <f t="shared" si="28"/>
        <v>0</v>
      </c>
      <c r="J42" s="36"/>
      <c r="K42" s="108"/>
      <c r="L42" s="252"/>
      <c r="M42" s="253"/>
      <c r="N42" s="141">
        <f>IF(L42="Business Administration",Fees!$B$3,IF(L42="Engineering",Fees!$B$4,IF(L42="Agriculture",Fees!$B$5,IF(L42="Architecture, Planning &amp; Design",Fees!$B$6,IF(L42="Arts and Sciences",Fees!$B$7,IF(L42="Health &amp; Human Sciences", Fees!$B$8, IF(L42="Veterinary Medicine", Fees!$B$9,IF(L42="Kinesiology (KIN)",(Fees!$B$8+Fees!$B$10), IF(L42="Interior Design &amp; Fashion (AT,ID, FASH)",(Fees!$B$8+Fees!$B$11), IF(L42="Personal Financial Planning (PFP)",(Fees!$B$8+Fees!$B$12),IF(L42="Physician Assistant Program (PAS)",(Fees!$B$8+Fees!$B$13),0)))))))))))</f>
        <v>0</v>
      </c>
      <c r="O42" s="132">
        <f t="shared" si="29"/>
        <v>0</v>
      </c>
      <c r="P42" s="36"/>
      <c r="Q42" s="108"/>
      <c r="R42" s="252"/>
      <c r="S42" s="253"/>
      <c r="T42" s="141">
        <f>IF(R42="Business Administration",Fees!$B$3,IF(R42="Engineering",Fees!$B$4,IF(R42="Agriculture",Fees!$B$5,IF(R42="Architecture, Planning &amp; Design",Fees!$B$6,IF(R42="Arts and Sciences",Fees!$B$7,IF(R42="Health &amp; Human Sciences", Fees!$B$8, IF(R42="Veterinary Medicine", Fees!$B$9,IF(R42="Kinesiology (KIN)",(Fees!$B$8+Fees!$B$10), IF(R42="Interior Design &amp; Fashion (AT,ID, FASH)",(Fees!$B$8+Fees!$B$11), IF(R42="Personal Financial Planning (PFP)",(Fees!$B$8+Fees!$B$12),IF(R42="Physician Assistant Program (PAS)",(Fees!$B$8+Fees!$B$13),0)))))))))))</f>
        <v>0</v>
      </c>
      <c r="U42" s="132">
        <f t="shared" si="30"/>
        <v>0</v>
      </c>
      <c r="V42" s="36"/>
    </row>
    <row r="43" spans="1:22" x14ac:dyDescent="0.25">
      <c r="A43" s="98" t="s">
        <v>66</v>
      </c>
      <c r="B43" s="106">
        <f>E59</f>
        <v>0</v>
      </c>
      <c r="C43" s="134">
        <f>I59</f>
        <v>0</v>
      </c>
      <c r="D43" s="109"/>
      <c r="E43" s="110">
        <f>SUM(E38:E42)</f>
        <v>0</v>
      </c>
      <c r="F43" s="109" t="s">
        <v>67</v>
      </c>
      <c r="G43" s="109"/>
      <c r="H43" s="109"/>
      <c r="I43" s="133">
        <f>SUM(I38:I42)</f>
        <v>0</v>
      </c>
      <c r="J43" s="109" t="s">
        <v>68</v>
      </c>
      <c r="K43" s="110">
        <f>SUM(K38:K42)</f>
        <v>0</v>
      </c>
      <c r="L43" s="109" t="s">
        <v>67</v>
      </c>
      <c r="M43" s="109"/>
      <c r="N43" s="109"/>
      <c r="O43" s="133">
        <f>SUM(O38:O42)</f>
        <v>0</v>
      </c>
      <c r="P43" s="111" t="s">
        <v>68</v>
      </c>
      <c r="Q43" s="110">
        <v>0</v>
      </c>
      <c r="R43" s="109" t="s">
        <v>67</v>
      </c>
      <c r="S43" s="109"/>
      <c r="T43" s="109"/>
      <c r="U43" s="133">
        <f>SUM(U38:U42)</f>
        <v>0</v>
      </c>
      <c r="V43" s="111" t="s">
        <v>68</v>
      </c>
    </row>
    <row r="44" spans="1:22" ht="14.45" customHeight="1" x14ac:dyDescent="0.3">
      <c r="A44" s="98" t="s">
        <v>69</v>
      </c>
      <c r="B44" s="106">
        <f>K59</f>
        <v>0</v>
      </c>
      <c r="C44" s="134">
        <f>O59</f>
        <v>0</v>
      </c>
      <c r="D44" s="36"/>
      <c r="E44" s="104" t="s">
        <v>63</v>
      </c>
      <c r="F44" s="104"/>
      <c r="G44" s="112"/>
      <c r="H44" s="112"/>
      <c r="I44" s="88"/>
      <c r="J44" s="113"/>
      <c r="K44" s="104" t="s">
        <v>64</v>
      </c>
      <c r="L44" s="113"/>
      <c r="M44" s="113"/>
      <c r="N44" s="113"/>
      <c r="O44" s="36"/>
      <c r="P44" s="36"/>
      <c r="Q44" s="256" t="s">
        <v>65</v>
      </c>
      <c r="R44" s="256"/>
      <c r="S44" s="36"/>
      <c r="T44" s="36"/>
      <c r="U44" s="36"/>
      <c r="V44" s="36"/>
    </row>
    <row r="45" spans="1:22" ht="15" customHeight="1" x14ac:dyDescent="0.3">
      <c r="A45" s="98" t="s">
        <v>70</v>
      </c>
      <c r="B45" s="106">
        <f>Q59</f>
        <v>0</v>
      </c>
      <c r="C45" s="134">
        <f>U59</f>
        <v>0</v>
      </c>
      <c r="D45" s="36"/>
      <c r="E45" s="107" t="s">
        <v>56</v>
      </c>
      <c r="F45" s="257" t="s">
        <v>60</v>
      </c>
      <c r="G45" s="258"/>
      <c r="H45" s="108" t="s">
        <v>61</v>
      </c>
      <c r="I45" s="108" t="s">
        <v>62</v>
      </c>
      <c r="J45" s="105"/>
      <c r="K45" s="107" t="s">
        <v>56</v>
      </c>
      <c r="L45" s="257" t="s">
        <v>60</v>
      </c>
      <c r="M45" s="258"/>
      <c r="N45" s="108" t="s">
        <v>61</v>
      </c>
      <c r="O45" s="108" t="s">
        <v>62</v>
      </c>
      <c r="P45" s="105"/>
      <c r="Q45" s="107" t="s">
        <v>56</v>
      </c>
      <c r="R45" s="257" t="s">
        <v>60</v>
      </c>
      <c r="S45" s="258"/>
      <c r="T45" s="108" t="s">
        <v>61</v>
      </c>
      <c r="U45" s="108" t="s">
        <v>62</v>
      </c>
      <c r="V45" s="105"/>
    </row>
    <row r="46" spans="1:22" x14ac:dyDescent="0.25">
      <c r="A46" s="98" t="s">
        <v>71</v>
      </c>
      <c r="B46" s="106">
        <f>E67</f>
        <v>0</v>
      </c>
      <c r="C46" s="134">
        <f>I67</f>
        <v>0</v>
      </c>
      <c r="D46" s="36"/>
      <c r="E46" s="108"/>
      <c r="F46" s="252"/>
      <c r="G46" s="253"/>
      <c r="H46" s="141">
        <f>IF(F46="Business Administration",Fees!$B$3,IF(F46="Engineering",Fees!$B$4,IF(F46="Agriculture",Fees!$B$5,IF(F46="Architecture, Planning &amp; Design",Fees!$B$6,IF(F46="Arts and Sciences",Fees!$B$7,IF(F46="Health &amp; Human Sciences", Fees!$B$8, IF(F46="Veterinary Medicine", Fees!$B$9,IF(F46="Kinesiology (KIN)",(Fees!$B$8+Fees!$B$10), IF(F46="Interior Design &amp; Fashion (AT,ID, FASH)",(Fees!$B$8+Fees!$B$11), IF(F46="Personal Financial Planning (PFP)",(Fees!$B$8+Fees!$B$12),IF(F46="Physician Assistant Program (PAS)",(Fees!$B$8+Fees!$B$13),0)))))))))))</f>
        <v>0</v>
      </c>
      <c r="I46" s="132">
        <f>E46*H46</f>
        <v>0</v>
      </c>
      <c r="J46" s="36"/>
      <c r="K46" s="108"/>
      <c r="L46" s="252"/>
      <c r="M46" s="253"/>
      <c r="N46" s="141">
        <f>IF(L46="Business Administration",Fees!$B$3,IF(L46="Engineering",Fees!$B$4,IF(L46="Agriculture",Fees!$B$5,IF(L46="Architecture, Planning &amp; Design",Fees!$B$6,IF(L46="Arts and Sciences",Fees!$B$7,IF(L46="Health &amp; Human Sciences", Fees!$B$8, IF(L46="Veterinary Medicine", Fees!$B$9,IF(L46="Kinesiology (KIN)",(Fees!$B$8+Fees!$B$10), IF(L46="Interior Design &amp; Fashion (AT,ID, FASH)",(Fees!$B$8+Fees!$B$11), IF(L46="Personal Financial Planning (PFP)",(Fees!$B$8+Fees!$B$12),IF(L46="Physician Assistant Program (PAS)",(Fees!$B$8+Fees!$B$13),0)))))))))))</f>
        <v>0</v>
      </c>
      <c r="O46" s="132">
        <f>K46*N46</f>
        <v>0</v>
      </c>
      <c r="P46" s="36"/>
      <c r="Q46" s="108"/>
      <c r="R46" s="252"/>
      <c r="S46" s="253"/>
      <c r="T46" s="141">
        <f>IF(R46="Business Administration",Fees!$B$3,IF(R46="Engineering",Fees!$B$4,IF(R46="Agriculture",Fees!$B$5,IF(R46="Architecture, Planning &amp; Design",Fees!$B$6,IF(R46="Arts and Sciences",Fees!$B$7,IF(R46="Health &amp; Human Sciences", Fees!$B$8, IF(R46="Veterinary Medicine", Fees!$B$9,IF(R46="Kinesiology (KIN)",(Fees!$B$8+Fees!$B$10), IF(R46="Interior Design &amp; Fashion (AT,ID, FASH)",(Fees!$B$8+Fees!$B$11), IF(R46="Personal Financial Planning (PFP)",(Fees!$B$8+Fees!$B$12),IF(R46="Physician Assistant Program (PAS)",(Fees!$B$8+Fees!$B$13),0)))))))))))</f>
        <v>0</v>
      </c>
      <c r="U46" s="132">
        <f>Q46*T46</f>
        <v>0</v>
      </c>
      <c r="V46" s="36"/>
    </row>
    <row r="47" spans="1:22" x14ac:dyDescent="0.25">
      <c r="A47" s="98" t="s">
        <v>72</v>
      </c>
      <c r="B47" s="106">
        <f>K67</f>
        <v>0</v>
      </c>
      <c r="C47" s="134">
        <f>O67</f>
        <v>0</v>
      </c>
      <c r="D47" s="36"/>
      <c r="E47" s="108"/>
      <c r="F47" s="252"/>
      <c r="G47" s="253"/>
      <c r="H47" s="141">
        <f>IF(F47="Business Administration",Fees!$B$3,IF(F47="Engineering",Fees!$B$4,IF(F47="Agriculture",Fees!$B$5,IF(F47="Architecture, Planning &amp; Design",Fees!$B$6,IF(F47="Arts and Sciences",Fees!$B$7,IF(F47="Health &amp; Human Sciences", Fees!$B$8, IF(F47="Veterinary Medicine", Fees!$B$9,IF(F47="Kinesiology (KIN)",(Fees!$B$8+Fees!$B$10), IF(F47="Interior Design &amp; Fashion (AT,ID, FASH)",(Fees!$B$8+Fees!$B$11), IF(F47="Personal Financial Planning (PFP)",(Fees!$B$8+Fees!$B$12),IF(F47="Physician Assistant Program (PAS)",(Fees!$B$8+Fees!$B$13),0)))))))))))</f>
        <v>0</v>
      </c>
      <c r="I47" s="132">
        <f t="shared" ref="I47:I50" si="31">E47*H47</f>
        <v>0</v>
      </c>
      <c r="J47" s="36"/>
      <c r="K47" s="108"/>
      <c r="L47" s="252"/>
      <c r="M47" s="253"/>
      <c r="N47" s="141">
        <f>IF(L47="Business Administration",Fees!$B$3,IF(L47="Engineering",Fees!$B$4,IF(L47="Agriculture",Fees!$B$5,IF(L47="Architecture, Planning &amp; Design",Fees!$B$6,IF(L47="Arts and Sciences",Fees!$B$7,IF(L47="Health &amp; Human Sciences", Fees!$B$8, IF(L47="Veterinary Medicine", Fees!$B$9,IF(L47="Kinesiology (KIN)",(Fees!$B$8+Fees!$B$10), IF(L47="Interior Design &amp; Fashion (AT,ID, FASH)",(Fees!$B$8+Fees!$B$11), IF(L47="Personal Financial Planning (PFP)",(Fees!$B$8+Fees!$B$12),IF(L47="Physician Assistant Program (PAS)",(Fees!$B$8+Fees!$B$13),0)))))))))))</f>
        <v>0</v>
      </c>
      <c r="O47" s="132">
        <f t="shared" ref="O47:O50" si="32">K47*N47</f>
        <v>0</v>
      </c>
      <c r="P47" s="36"/>
      <c r="Q47" s="108"/>
      <c r="R47" s="252"/>
      <c r="S47" s="253"/>
      <c r="T47" s="141">
        <f>IF(R47="Business Administration",Fees!$B$3,IF(R47="Engineering",Fees!$B$4,IF(R47="Agriculture",Fees!$B$5,IF(R47="Architecture, Planning &amp; Design",Fees!$B$6,IF(R47="Arts and Sciences",Fees!$B$7,IF(R47="Health &amp; Human Sciences", Fees!$B$8, IF(R47="Veterinary Medicine", Fees!$B$9,IF(R47="Kinesiology (KIN)",(Fees!$B$8+Fees!$B$10), IF(R47="Interior Design &amp; Fashion (AT,ID, FASH)",(Fees!$B$8+Fees!$B$11), IF(R47="Personal Financial Planning (PFP)",(Fees!$B$8+Fees!$B$12),IF(R47="Physician Assistant Program (PAS)",(Fees!$B$8+Fees!$B$13),0)))))))))))</f>
        <v>0</v>
      </c>
      <c r="U47" s="132">
        <f t="shared" ref="U47:U50" si="33">Q47*T47</f>
        <v>0</v>
      </c>
      <c r="V47" s="36"/>
    </row>
    <row r="48" spans="1:22" x14ac:dyDescent="0.25">
      <c r="A48" s="114" t="s">
        <v>73</v>
      </c>
      <c r="B48" s="115">
        <f>Q67</f>
        <v>0</v>
      </c>
      <c r="C48" s="135">
        <f>U67</f>
        <v>0</v>
      </c>
      <c r="D48" s="36"/>
      <c r="E48" s="108"/>
      <c r="F48" s="252"/>
      <c r="G48" s="253"/>
      <c r="H48" s="141">
        <f>IF(F48="Business Administration",Fees!$B$3,IF(F48="Engineering",Fees!$B$4,IF(F48="Agriculture",Fees!$B$5,IF(F48="Architecture, Planning &amp; Design",Fees!$B$6,IF(F48="Arts and Sciences",Fees!$B$7,IF(F48="Health &amp; Human Sciences", Fees!$B$8, IF(F48="Veterinary Medicine", Fees!$B$9,IF(F48="Kinesiology (KIN)",(Fees!$B$8+Fees!$B$10), IF(F48="Interior Design &amp; Fashion (AT,ID, FASH)",(Fees!$B$8+Fees!$B$11), IF(F48="Personal Financial Planning (PFP)",(Fees!$B$8+Fees!$B$12),IF(F48="Physician Assistant Program (PAS)",(Fees!$B$8+Fees!$B$13),0)))))))))))</f>
        <v>0</v>
      </c>
      <c r="I48" s="132">
        <f>E48*H48</f>
        <v>0</v>
      </c>
      <c r="J48" s="36"/>
      <c r="K48" s="108"/>
      <c r="L48" s="252"/>
      <c r="M48" s="253"/>
      <c r="N48" s="141">
        <f>IF(L48="Business Administration",Fees!$B$3,IF(L48="Engineering",Fees!$B$4,IF(L48="Agriculture",Fees!$B$5,IF(L48="Architecture, Planning &amp; Design",Fees!$B$6,IF(L48="Arts and Sciences",Fees!$B$7,IF(L48="Health &amp; Human Sciences", Fees!$B$8, IF(L48="Veterinary Medicine", Fees!$B$9,IF(L48="Kinesiology (KIN)",(Fees!$B$8+Fees!$B$10), IF(L48="Interior Design &amp; Fashion (AT,ID, FASH)",(Fees!$B$8+Fees!$B$11), IF(L48="Personal Financial Planning (PFP)",(Fees!$B$8+Fees!$B$12),IF(L48="Physician Assistant Program (PAS)",(Fees!$B$8+Fees!$B$13),0)))))))))))</f>
        <v>0</v>
      </c>
      <c r="O48" s="132">
        <f>K48*N48</f>
        <v>0</v>
      </c>
      <c r="P48" s="36"/>
      <c r="Q48" s="108"/>
      <c r="R48" s="252"/>
      <c r="S48" s="253"/>
      <c r="T48" s="141">
        <f>IF(R48="Business Administration",Fees!$B$3,IF(R48="Engineering",Fees!$B$4,IF(R48="Agriculture",Fees!$B$5,IF(R48="Architecture, Planning &amp; Design",Fees!$B$6,IF(R48="Arts and Sciences",Fees!$B$7,IF(R48="Health &amp; Human Sciences", Fees!$B$8, IF(R48="Veterinary Medicine", Fees!$B$9,IF(R48="Kinesiology (KIN)",(Fees!$B$8+Fees!$B$10), IF(R48="Interior Design &amp; Fashion (AT,ID, FASH)",(Fees!$B$8+Fees!$B$11), IF(R48="Personal Financial Planning (PFP)",(Fees!$B$8+Fees!$B$12),IF(R48="Physician Assistant Program (PAS)",(Fees!$B$8+Fees!$B$13),0)))))))))))</f>
        <v>0</v>
      </c>
      <c r="U48" s="132">
        <f>Q48*T48</f>
        <v>0</v>
      </c>
      <c r="V48" s="36"/>
    </row>
    <row r="49" spans="1:22" x14ac:dyDescent="0.25">
      <c r="A49" s="114" t="s">
        <v>74</v>
      </c>
      <c r="B49" s="115">
        <f>E75</f>
        <v>0</v>
      </c>
      <c r="C49" s="135">
        <f>I76</f>
        <v>0</v>
      </c>
      <c r="D49" s="36"/>
      <c r="E49" s="108"/>
      <c r="F49" s="252"/>
      <c r="G49" s="253"/>
      <c r="H49" s="141">
        <f>IF(F49="Business Administration",Fees!$B$3,IF(F49="Engineering",Fees!$B$4,IF(F49="Agriculture",Fees!$B$5,IF(F49="Architecture, Planning &amp; Design",Fees!$B$6,IF(F49="Arts and Sciences",Fees!$B$7,IF(F49="Health &amp; Human Sciences", Fees!$B$8, IF(F49="Veterinary Medicine", Fees!$B$9,IF(F49="Kinesiology (KIN)",(Fees!$B$8+Fees!$B$10), IF(F49="Interior Design &amp; Fashion (AT,ID, FASH)",(Fees!$B$8+Fees!$B$11), IF(F49="Personal Financial Planning (PFP)",(Fees!$B$8+Fees!$B$12),IF(F49="Physician Assistant Program (PAS)",(Fees!$B$8+Fees!$B$13),0)))))))))))</f>
        <v>0</v>
      </c>
      <c r="I49" s="132">
        <f t="shared" si="31"/>
        <v>0</v>
      </c>
      <c r="J49" s="36"/>
      <c r="K49" s="108"/>
      <c r="L49" s="252"/>
      <c r="M49" s="253"/>
      <c r="N49" s="141">
        <f>IF(L49="Business Administration",Fees!$B$3,IF(L49="Engineering",Fees!$B$4,IF(L49="Agriculture",Fees!$B$5,IF(L49="Architecture, Planning &amp; Design",Fees!$B$6,IF(L49="Arts and Sciences",Fees!$B$7,IF(L49="Health &amp; Human Sciences", Fees!$B$8, IF(L49="Veterinary Medicine", Fees!$B$9,IF(L49="Kinesiology (KIN)",(Fees!$B$8+Fees!$B$10), IF(L49="Interior Design &amp; Fashion (AT,ID, FASH)",(Fees!$B$8+Fees!$B$11), IF(L49="Personal Financial Planning (PFP)",(Fees!$B$8+Fees!$B$12),IF(L49="Physician Assistant Program (PAS)",(Fees!$B$8+Fees!$B$13),0)))))))))))</f>
        <v>0</v>
      </c>
      <c r="O49" s="132">
        <f t="shared" si="32"/>
        <v>0</v>
      </c>
      <c r="P49" s="36"/>
      <c r="Q49" s="108"/>
      <c r="R49" s="252"/>
      <c r="S49" s="253"/>
      <c r="T49" s="141">
        <f>IF(R49="Business Administration",Fees!$B$3,IF(R49="Engineering",Fees!$B$4,IF(R49="Agriculture",Fees!$B$5,IF(R49="Architecture, Planning &amp; Design",Fees!$B$6,IF(R49="Arts and Sciences",Fees!$B$7,IF(R49="Health &amp; Human Sciences", Fees!$B$8, IF(R49="Veterinary Medicine", Fees!$B$9,IF(R49="Kinesiology (KIN)",(Fees!$B$8+Fees!$B$10), IF(R49="Interior Design &amp; Fashion (AT,ID, FASH)",(Fees!$B$8+Fees!$B$11), IF(R49="Personal Financial Planning (PFP)",(Fees!$B$8+Fees!$B$12),IF(R49="Physician Assistant Program (PAS)",(Fees!$B$8+Fees!$B$13),0)))))))))))</f>
        <v>0</v>
      </c>
      <c r="U49" s="132">
        <f t="shared" si="33"/>
        <v>0</v>
      </c>
      <c r="V49" s="36"/>
    </row>
    <row r="50" spans="1:22" x14ac:dyDescent="0.25">
      <c r="A50" s="114" t="s">
        <v>75</v>
      </c>
      <c r="B50" s="115">
        <f>K75</f>
        <v>0</v>
      </c>
      <c r="C50" s="135">
        <f>O75</f>
        <v>0</v>
      </c>
      <c r="D50" s="36"/>
      <c r="E50" s="108"/>
      <c r="F50" s="252"/>
      <c r="G50" s="253"/>
      <c r="H50" s="141">
        <f>IF(F50="Business Administration",Fees!$B$3,IF(F50="Engineering",Fees!$B$4,IF(F50="Agriculture",Fees!$B$5,IF(F50="Architecture, Planning &amp; Design",Fees!$B$6,IF(F50="Arts and Sciences",Fees!$B$7,IF(F50="Health &amp; Human Sciences", Fees!$B$8, IF(F50="Veterinary Medicine", Fees!$B$9,IF(F50="Kinesiology (KIN)",(Fees!$B$8+Fees!$B$10), IF(F50="Interior Design &amp; Fashion (AT,ID, FASH)",(Fees!$B$8+Fees!$B$11), IF(F50="Personal Financial Planning (PFP)",(Fees!$B$8+Fees!$B$12),IF(F50="Physician Assistant Program (PAS)",(Fees!$B$8+Fees!$B$13),0)))))))))))</f>
        <v>0</v>
      </c>
      <c r="I50" s="132">
        <f t="shared" si="31"/>
        <v>0</v>
      </c>
      <c r="J50" s="36"/>
      <c r="K50" s="108"/>
      <c r="L50" s="252"/>
      <c r="M50" s="253"/>
      <c r="N50" s="141">
        <f>IF(L50="Business Administration",Fees!$B$3,IF(L50="Engineering",Fees!$B$4,IF(L50="Agriculture",Fees!$B$5,IF(L50="Architecture, Planning &amp; Design",Fees!$B$6,IF(L50="Arts and Sciences",Fees!$B$7,IF(L50="Health &amp; Human Sciences", Fees!$B$8, IF(L50="Veterinary Medicine", Fees!$B$9,IF(L50="Kinesiology (KIN)",(Fees!$B$8+Fees!$B$10), IF(L50="Interior Design &amp; Fashion (AT,ID, FASH)",(Fees!$B$8+Fees!$B$11), IF(L50="Personal Financial Planning (PFP)",(Fees!$B$8+Fees!$B$12),IF(L50="Physician Assistant Program (PAS)",(Fees!$B$8+Fees!$B$13),0)))))))))))</f>
        <v>0</v>
      </c>
      <c r="O50" s="132">
        <f t="shared" si="32"/>
        <v>0</v>
      </c>
      <c r="P50" s="36"/>
      <c r="Q50" s="108"/>
      <c r="R50" s="252"/>
      <c r="S50" s="253"/>
      <c r="T50" s="141">
        <f>IF(R50="Business Administration",Fees!$B$3,IF(R50="Engineering",Fees!$B$4,IF(R50="Agriculture",Fees!$B$5,IF(R50="Architecture, Planning &amp; Design",Fees!$B$6,IF(R50="Arts and Sciences",Fees!$B$7,IF(R50="Health &amp; Human Sciences", Fees!$B$8, IF(R50="Veterinary Medicine", Fees!$B$9,IF(R50="Kinesiology (KIN)",(Fees!$B$8+Fees!$B$10), IF(R50="Interior Design &amp; Fashion (AT,ID, FASH)",(Fees!$B$8+Fees!$B$11), IF(R50="Personal Financial Planning (PFP)",(Fees!$B$8+Fees!$B$12),IF(R50="Physician Assistant Program (PAS)",(Fees!$B$8+Fees!$B$13),0)))))))))))</f>
        <v>0</v>
      </c>
      <c r="U50" s="132">
        <f t="shared" si="33"/>
        <v>0</v>
      </c>
      <c r="V50" s="36"/>
    </row>
    <row r="51" spans="1:22" x14ac:dyDescent="0.25">
      <c r="A51" s="114" t="s">
        <v>76</v>
      </c>
      <c r="B51" s="115">
        <f>Q75</f>
        <v>0</v>
      </c>
      <c r="C51" s="135">
        <f>U75</f>
        <v>0</v>
      </c>
      <c r="D51" s="109"/>
      <c r="E51" s="110">
        <f>SUM(E46:E50)</f>
        <v>0</v>
      </c>
      <c r="F51" s="109" t="s">
        <v>67</v>
      </c>
      <c r="G51" s="109"/>
      <c r="H51" s="109"/>
      <c r="I51" s="133">
        <f>SUM(I46:I50)</f>
        <v>0</v>
      </c>
      <c r="J51" s="109" t="s">
        <v>68</v>
      </c>
      <c r="K51" s="110">
        <v>0</v>
      </c>
      <c r="L51" s="109" t="s">
        <v>67</v>
      </c>
      <c r="M51" s="109"/>
      <c r="N51" s="109"/>
      <c r="O51" s="133">
        <f>SUM(O46:O50)</f>
        <v>0</v>
      </c>
      <c r="P51" s="109" t="s">
        <v>68</v>
      </c>
      <c r="Q51" s="110">
        <v>0</v>
      </c>
      <c r="R51" s="109" t="s">
        <v>67</v>
      </c>
      <c r="S51" s="109"/>
      <c r="T51" s="109"/>
      <c r="U51" s="133">
        <f>SUM(U46:U50)</f>
        <v>0</v>
      </c>
      <c r="V51" s="111" t="s">
        <v>68</v>
      </c>
    </row>
    <row r="52" spans="1:22" ht="14.45" customHeight="1" x14ac:dyDescent="0.3">
      <c r="A52" s="114" t="s">
        <v>77</v>
      </c>
      <c r="B52" s="115">
        <f>E83</f>
        <v>0</v>
      </c>
      <c r="C52" s="135">
        <f>I83</f>
        <v>0</v>
      </c>
      <c r="D52" s="36"/>
      <c r="E52" s="104" t="s">
        <v>66</v>
      </c>
      <c r="F52" s="105"/>
      <c r="G52" s="105"/>
      <c r="H52" s="88"/>
      <c r="I52" s="88"/>
      <c r="J52" s="88"/>
      <c r="K52" s="104" t="s">
        <v>69</v>
      </c>
      <c r="L52" s="36"/>
      <c r="M52" s="36"/>
      <c r="N52" s="36"/>
      <c r="O52" s="36"/>
      <c r="P52" s="36"/>
      <c r="Q52" s="256" t="s">
        <v>70</v>
      </c>
      <c r="R52" s="256"/>
      <c r="S52" s="36"/>
      <c r="T52" s="36"/>
      <c r="U52" s="36"/>
      <c r="V52" s="36"/>
    </row>
    <row r="53" spans="1:22" ht="15" customHeight="1" x14ac:dyDescent="0.3">
      <c r="A53" s="114" t="s">
        <v>78</v>
      </c>
      <c r="B53" s="115">
        <f>K83</f>
        <v>0</v>
      </c>
      <c r="C53" s="135">
        <f>O83</f>
        <v>0</v>
      </c>
      <c r="D53" s="36"/>
      <c r="E53" s="107" t="s">
        <v>56</v>
      </c>
      <c r="F53" s="257" t="s">
        <v>60</v>
      </c>
      <c r="G53" s="258"/>
      <c r="H53" s="108" t="s">
        <v>61</v>
      </c>
      <c r="I53" s="108" t="s">
        <v>62</v>
      </c>
      <c r="J53" s="105"/>
      <c r="K53" s="107" t="s">
        <v>56</v>
      </c>
      <c r="L53" s="257" t="s">
        <v>60</v>
      </c>
      <c r="M53" s="258"/>
      <c r="N53" s="108" t="s">
        <v>61</v>
      </c>
      <c r="O53" s="108" t="s">
        <v>62</v>
      </c>
      <c r="P53" s="105"/>
      <c r="Q53" s="107" t="s">
        <v>56</v>
      </c>
      <c r="R53" s="257" t="s">
        <v>60</v>
      </c>
      <c r="S53" s="258"/>
      <c r="T53" s="108" t="s">
        <v>61</v>
      </c>
      <c r="U53" s="108" t="s">
        <v>62</v>
      </c>
      <c r="V53" s="105"/>
    </row>
    <row r="54" spans="1:22" x14ac:dyDescent="0.25">
      <c r="A54" s="116" t="s">
        <v>79</v>
      </c>
      <c r="B54" s="116">
        <f>SUM(B37:B53)</f>
        <v>0</v>
      </c>
      <c r="C54" s="136">
        <f>SUM(C37:C53)</f>
        <v>0</v>
      </c>
      <c r="D54" s="36"/>
      <c r="E54" s="108"/>
      <c r="F54" s="252"/>
      <c r="G54" s="253"/>
      <c r="H54" s="141">
        <f>IF(F54="Business Administration",Fees!$B$3,IF(F54="Engineering",Fees!$B$4,IF(F54="Agriculture",Fees!$B$5,IF(F54="Architecture, Planning &amp; Design",Fees!$B$6,IF(F54="Arts and Sciences",Fees!$B$7,IF(F54="Health &amp; Human Sciences", Fees!$B$8, IF(F54="Veterinary Medicine", Fees!$B$9,IF(F54="Kinesiology (KIN)",(Fees!$B$8+Fees!$B$10), IF(F54="Interior Design &amp; Fashion (AT,ID, FASH)",(Fees!$B$8+Fees!$B$11), IF(F54="Personal Financial Planning (PFP)",(Fees!$B$8+Fees!$B$12),IF(F54="Physician Assistant Program (PAS)",(Fees!$B$8+Fees!$B$13),0)))))))))))</f>
        <v>0</v>
      </c>
      <c r="I54" s="132">
        <f>E54*H54</f>
        <v>0</v>
      </c>
      <c r="J54" s="36"/>
      <c r="K54" s="108"/>
      <c r="L54" s="252"/>
      <c r="M54" s="253"/>
      <c r="N54" s="141">
        <f>IF(L54="Business Administration",Fees!$B$3,IF(L54="Engineering",Fees!$B$4,IF(L54="Agriculture",Fees!$B$5,IF(L54="Architecture, Planning &amp; Design",Fees!$B$6,IF(L54="Arts and Sciences",Fees!$B$7,IF(L54="Health &amp; Human Sciences", Fees!$B$8, IF(L54="Veterinary Medicine", Fees!$B$9,IF(L54="Kinesiology (KIN)",(Fees!$B$8+Fees!$B$10), IF(L54="Interior Design &amp; Fashion (AT,ID, FASH)",(Fees!$B$8+Fees!$B$11), IF(L54="Personal Financial Planning (PFP)",(Fees!$B$8+Fees!$B$12),IF(L54="Physician Assistant Program (PAS)",(Fees!$B$8+Fees!$B$13),0)))))))))))</f>
        <v>0</v>
      </c>
      <c r="O54" s="132">
        <f>K54*N54</f>
        <v>0</v>
      </c>
      <c r="P54" s="36"/>
      <c r="Q54" s="108"/>
      <c r="R54" s="252"/>
      <c r="S54" s="253"/>
      <c r="T54" s="141">
        <f>IF(R54="Business Administration",Fees!$B$3,IF(R54="Engineering",Fees!$B$4,IF(R54="Agriculture",Fees!$B$5,IF(R54="Architecture, Planning &amp; Design",Fees!$B$6,IF(R54="Arts and Sciences",Fees!$B$7,IF(R54="Health &amp; Human Sciences", Fees!$B$8, IF(R54="Veterinary Medicine", Fees!$B$9,IF(R54="Kinesiology (KIN)",(Fees!$B$8+Fees!$B$10), IF(R54="Interior Design &amp; Fashion (AT,ID, FASH)",(Fees!$B$8+Fees!$B$11), IF(R54="Personal Financial Planning (PFP)",(Fees!$B$8+Fees!$B$12),IF(R54="Physician Assistant Program (PAS)",(Fees!$B$8+Fees!$B$13),0)))))))))))</f>
        <v>0</v>
      </c>
      <c r="U54" s="132">
        <f>Q54*T54</f>
        <v>0</v>
      </c>
      <c r="V54" s="36"/>
    </row>
    <row r="55" spans="1:22" x14ac:dyDescent="0.25">
      <c r="A55" s="106"/>
      <c r="B55" s="106"/>
      <c r="C55" s="106"/>
      <c r="D55" s="36"/>
      <c r="E55" s="108"/>
      <c r="F55" s="252"/>
      <c r="G55" s="253"/>
      <c r="H55" s="141">
        <f>IF(F55="Business Administration",Fees!$B$3,IF(F55="Engineering",Fees!$B$4,IF(F55="Agriculture",Fees!$B$5,IF(F55="Architecture, Planning &amp; Design",Fees!$B$6,IF(F55="Arts and Sciences",Fees!$B$7,IF(F55="Health &amp; Human Sciences", Fees!$B$8, IF(F55="Veterinary Medicine", Fees!$B$9,IF(F55="Kinesiology (KIN)",(Fees!$B$8+Fees!$B$10), IF(F55="Interior Design &amp; Fashion (AT,ID, FASH)",(Fees!$B$8+Fees!$B$11), IF(F55="Personal Financial Planning (PFP)",(Fees!$B$8+Fees!$B$12),IF(F55="Physician Assistant Program (PAS)",(Fees!$B$8+Fees!$B$13),0)))))))))))</f>
        <v>0</v>
      </c>
      <c r="I55" s="132">
        <f t="shared" ref="I55:I58" si="34">E55*H55</f>
        <v>0</v>
      </c>
      <c r="J55" s="36"/>
      <c r="K55" s="108"/>
      <c r="L55" s="252"/>
      <c r="M55" s="253"/>
      <c r="N55" s="141">
        <f>IF(L55="Business Administration",Fees!$B$3,IF(L55="Engineering",Fees!$B$4,IF(L55="Agriculture",Fees!$B$5,IF(L55="Architecture, Planning &amp; Design",Fees!$B$6,IF(L55="Arts and Sciences",Fees!$B$7,IF(L55="Health &amp; Human Sciences", Fees!$B$8, IF(L55="Veterinary Medicine", Fees!$B$9,IF(L55="Kinesiology (KIN)",(Fees!$B$8+Fees!$B$10), IF(L55="Interior Design &amp; Fashion (AT,ID, FASH)",(Fees!$B$8+Fees!$B$11), IF(L55="Personal Financial Planning (PFP)",(Fees!$B$8+Fees!$B$12),IF(L55="Physician Assistant Program (PAS)",(Fees!$B$8+Fees!$B$13),0)))))))))))</f>
        <v>0</v>
      </c>
      <c r="O55" s="132">
        <f t="shared" ref="O55:O58" si="35">K55*N55</f>
        <v>0</v>
      </c>
      <c r="P55" s="36"/>
      <c r="Q55" s="108"/>
      <c r="R55" s="252"/>
      <c r="S55" s="253"/>
      <c r="T55" s="141">
        <f>IF(R55="Business Administration",Fees!$B$3,IF(R55="Engineering",Fees!$B$4,IF(R55="Agriculture",Fees!$B$5,IF(R55="Architecture, Planning &amp; Design",Fees!$B$6,IF(R55="Arts and Sciences",Fees!$B$7,IF(R55="Health &amp; Human Sciences", Fees!$B$8, IF(R55="Veterinary Medicine", Fees!$B$9,IF(R55="Kinesiology (KIN)",(Fees!$B$8+Fees!$B$10), IF(R55="Interior Design &amp; Fashion (AT,ID, FASH)",(Fees!$B$8+Fees!$B$11), IF(R55="Personal Financial Planning (PFP)",(Fees!$B$8+Fees!$B$12),IF(R55="Physician Assistant Program (PAS)",(Fees!$B$8+Fees!$B$13),0)))))))))))</f>
        <v>0</v>
      </c>
      <c r="U55" s="132">
        <f t="shared" ref="U55:U58" si="36">Q55*T55</f>
        <v>0</v>
      </c>
      <c r="V55" s="36"/>
    </row>
    <row r="56" spans="1:22" x14ac:dyDescent="0.25">
      <c r="A56" s="36"/>
      <c r="B56" s="117"/>
      <c r="C56" s="36"/>
      <c r="D56" s="36"/>
      <c r="E56" s="108"/>
      <c r="F56" s="252"/>
      <c r="G56" s="253"/>
      <c r="H56" s="141">
        <f>IF(F56="Business Administration",Fees!$B$3,IF(F56="Engineering",Fees!$B$4,IF(F56="Agriculture",Fees!$B$5,IF(F56="Architecture, Planning &amp; Design",Fees!$B$6,IF(F56="Arts and Sciences",Fees!$B$7,IF(F56="Health &amp; Human Sciences", Fees!$B$8, IF(F56="Veterinary Medicine", Fees!$B$9,IF(F56="Kinesiology (KIN)",(Fees!$B$8+Fees!$B$10), IF(F56="Interior Design &amp; Fashion (AT,ID, FASH)",(Fees!$B$8+Fees!$B$11), IF(F56="Personal Financial Planning (PFP)",(Fees!$B$8+Fees!$B$12),IF(F56="Physician Assistant Program (PAS)",(Fees!$B$8+Fees!$B$13),0)))))))))))</f>
        <v>0</v>
      </c>
      <c r="I56" s="132">
        <f>E56*H56</f>
        <v>0</v>
      </c>
      <c r="J56" s="36"/>
      <c r="K56" s="108"/>
      <c r="L56" s="252"/>
      <c r="M56" s="253"/>
      <c r="N56" s="141">
        <f>IF(L56="Business Administration",Fees!$B$3,IF(L56="Engineering",Fees!$B$4,IF(L56="Agriculture",Fees!$B$5,IF(L56="Architecture, Planning &amp; Design",Fees!$B$6,IF(L56="Arts and Sciences",Fees!$B$7,IF(L56="Health &amp; Human Sciences", Fees!$B$8, IF(L56="Veterinary Medicine", Fees!$B$9,IF(L56="Kinesiology (KIN)",(Fees!$B$8+Fees!$B$10), IF(L56="Interior Design &amp; Fashion (AT,ID, FASH)",(Fees!$B$8+Fees!$B$11), IF(L56="Personal Financial Planning (PFP)",(Fees!$B$8+Fees!$B$12),IF(L56="Physician Assistant Program (PAS)",(Fees!$B$8+Fees!$B$13),0)))))))))))</f>
        <v>0</v>
      </c>
      <c r="O56" s="132">
        <f>K56*N56</f>
        <v>0</v>
      </c>
      <c r="P56" s="36"/>
      <c r="Q56" s="108"/>
      <c r="R56" s="252"/>
      <c r="S56" s="253"/>
      <c r="T56" s="141">
        <f>IF(R56="Business Administration",Fees!$B$3,IF(R56="Engineering",Fees!$B$4,IF(R56="Agriculture",Fees!$B$5,IF(R56="Architecture, Planning &amp; Design",Fees!$B$6,IF(R56="Arts and Sciences",Fees!$B$7,IF(R56="Health &amp; Human Sciences", Fees!$B$8, IF(R56="Veterinary Medicine", Fees!$B$9,IF(R56="Kinesiology (KIN)",(Fees!$B$8+Fees!$B$10), IF(R56="Interior Design &amp; Fashion (AT,ID, FASH)",(Fees!$B$8+Fees!$B$11), IF(R56="Personal Financial Planning (PFP)",(Fees!$B$8+Fees!$B$12),IF(R56="Physician Assistant Program (PAS)",(Fees!$B$8+Fees!$B$13),0)))))))))))</f>
        <v>0</v>
      </c>
      <c r="U56" s="132">
        <f>Q56*T56</f>
        <v>0</v>
      </c>
      <c r="V56" s="36"/>
    </row>
    <row r="57" spans="1:22" x14ac:dyDescent="0.25">
      <c r="A57" s="36"/>
      <c r="B57" s="36"/>
      <c r="C57" s="36"/>
      <c r="D57" s="36"/>
      <c r="E57" s="108"/>
      <c r="F57" s="252"/>
      <c r="G57" s="253"/>
      <c r="H57" s="141">
        <f>IF(F57="Business Administration",Fees!$B$3,IF(F57="Engineering",Fees!$B$4,IF(F57="Agriculture",Fees!$B$5,IF(F57="Architecture, Planning &amp; Design",Fees!$B$6,IF(F57="Arts and Sciences",Fees!$B$7,IF(F57="Health &amp; Human Sciences", Fees!$B$8, IF(F57="Veterinary Medicine", Fees!$B$9,IF(F57="Kinesiology (KIN)",(Fees!$B$8+Fees!$B$10), IF(F57="Interior Design &amp; Fashion (AT,ID, FASH)",(Fees!$B$8+Fees!$B$11), IF(F57="Personal Financial Planning (PFP)",(Fees!$B$8+Fees!$B$12),IF(F57="Physician Assistant Program (PAS)",(Fees!$B$8+Fees!$B$13),0)))))))))))</f>
        <v>0</v>
      </c>
      <c r="I57" s="132">
        <f t="shared" si="34"/>
        <v>0</v>
      </c>
      <c r="J57" s="36"/>
      <c r="K57" s="108"/>
      <c r="L57" s="252"/>
      <c r="M57" s="253"/>
      <c r="N57" s="141">
        <f>IF(L57="Business Administration",Fees!$B$3,IF(L57="Engineering",Fees!$B$4,IF(L57="Agriculture",Fees!$B$5,IF(L57="Architecture, Planning &amp; Design",Fees!$B$6,IF(L57="Arts and Sciences",Fees!$B$7,IF(L57="Health &amp; Human Sciences", Fees!$B$8, IF(L57="Veterinary Medicine", Fees!$B$9,IF(L57="Kinesiology (KIN)",(Fees!$B$8+Fees!$B$10), IF(L57="Interior Design &amp; Fashion (AT,ID, FASH)",(Fees!$B$8+Fees!$B$11), IF(L57="Personal Financial Planning (PFP)",(Fees!$B$8+Fees!$B$12),IF(L57="Physician Assistant Program (PAS)",(Fees!$B$8+Fees!$B$13),0)))))))))))</f>
        <v>0</v>
      </c>
      <c r="O57" s="132">
        <f t="shared" si="35"/>
        <v>0</v>
      </c>
      <c r="P57" s="36"/>
      <c r="Q57" s="108"/>
      <c r="R57" s="252"/>
      <c r="S57" s="253"/>
      <c r="T57" s="141">
        <f>IF(R57="Business Administration",Fees!$B$3,IF(R57="Engineering",Fees!$B$4,IF(R57="Agriculture",Fees!$B$5,IF(R57="Architecture, Planning &amp; Design",Fees!$B$6,IF(R57="Arts and Sciences",Fees!$B$7,IF(R57="Health &amp; Human Sciences", Fees!$B$8, IF(R57="Veterinary Medicine", Fees!$B$9,IF(R57="Kinesiology (KIN)",(Fees!$B$8+Fees!$B$10), IF(R57="Interior Design &amp; Fashion (AT,ID, FASH)",(Fees!$B$8+Fees!$B$11), IF(R57="Personal Financial Planning (PFP)",(Fees!$B$8+Fees!$B$12),IF(R57="Physician Assistant Program (PAS)",(Fees!$B$8+Fees!$B$13),0)))))))))))</f>
        <v>0</v>
      </c>
      <c r="U57" s="132">
        <f t="shared" si="36"/>
        <v>0</v>
      </c>
      <c r="V57" s="36"/>
    </row>
    <row r="58" spans="1:22" x14ac:dyDescent="0.25">
      <c r="A58" s="36"/>
      <c r="B58" s="36"/>
      <c r="C58" s="36"/>
      <c r="D58" s="36"/>
      <c r="E58" s="108"/>
      <c r="F58" s="252"/>
      <c r="G58" s="253"/>
      <c r="H58" s="141">
        <f>IF(F58="Business Administration",Fees!$B$3,IF(F58="Engineering",Fees!$B$4,IF(F58="Agriculture",Fees!$B$5,IF(F58="Architecture, Planning &amp; Design",Fees!$B$6,IF(F58="Arts and Sciences",Fees!$B$7,IF(F58="Health &amp; Human Sciences", Fees!$B$8, IF(F58="Veterinary Medicine", Fees!$B$9,IF(F58="Kinesiology (KIN)",(Fees!$B$8+Fees!$B$10), IF(F58="Interior Design &amp; Fashion (AT,ID, FASH)",(Fees!$B$8+Fees!$B$11), IF(F58="Personal Financial Planning (PFP)",(Fees!$B$8+Fees!$B$12),IF(F58="Physician Assistant Program (PAS)",(Fees!$B$8+Fees!$B$13),0)))))))))))</f>
        <v>0</v>
      </c>
      <c r="I58" s="132">
        <f t="shared" si="34"/>
        <v>0</v>
      </c>
      <c r="J58" s="36"/>
      <c r="K58" s="108"/>
      <c r="L58" s="252"/>
      <c r="M58" s="253"/>
      <c r="N58" s="141">
        <f>IF(L58="Business Administration",Fees!$B$3,IF(L58="Engineering",Fees!$B$4,IF(L58="Agriculture",Fees!$B$5,IF(L58="Architecture, Planning &amp; Design",Fees!$B$6,IF(L58="Arts and Sciences",Fees!$B$7,IF(L58="Health &amp; Human Sciences", Fees!$B$8, IF(L58="Veterinary Medicine", Fees!$B$9,IF(L58="Kinesiology (KIN)",(Fees!$B$8+Fees!$B$10), IF(L58="Interior Design &amp; Fashion (AT,ID, FASH)",(Fees!$B$8+Fees!$B$11), IF(L58="Personal Financial Planning (PFP)",(Fees!$B$8+Fees!$B$12),IF(L58="Physician Assistant Program (PAS)",(Fees!$B$8+Fees!$B$13),0)))))))))))</f>
        <v>0</v>
      </c>
      <c r="O58" s="132">
        <f t="shared" si="35"/>
        <v>0</v>
      </c>
      <c r="P58" s="36"/>
      <c r="Q58" s="108"/>
      <c r="R58" s="252"/>
      <c r="S58" s="253"/>
      <c r="T58" s="141">
        <f>IF(R58="Business Administration",Fees!$B$3,IF(R58="Engineering",Fees!$B$4,IF(R58="Agriculture",Fees!$B$5,IF(R58="Architecture, Planning &amp; Design",Fees!$B$6,IF(R58="Arts and Sciences",Fees!$B$7,IF(R58="Health &amp; Human Sciences", Fees!$B$8, IF(R58="Veterinary Medicine", Fees!$B$9,IF(R58="Kinesiology (KIN)",(Fees!$B$8+Fees!$B$10), IF(R58="Interior Design &amp; Fashion (AT,ID, FASH)",(Fees!$B$8+Fees!$B$11), IF(R58="Personal Financial Planning (PFP)",(Fees!$B$8+Fees!$B$12),IF(R58="Physician Assistant Program (PAS)",(Fees!$B$8+Fees!$B$13),0)))))))))))</f>
        <v>0</v>
      </c>
      <c r="U58" s="132">
        <f t="shared" si="36"/>
        <v>0</v>
      </c>
      <c r="V58" s="36"/>
    </row>
    <row r="59" spans="1:22" x14ac:dyDescent="0.25">
      <c r="A59" s="36"/>
      <c r="B59" s="36"/>
      <c r="C59" s="36"/>
      <c r="D59" s="109"/>
      <c r="E59" s="110">
        <v>0</v>
      </c>
      <c r="F59" s="109" t="s">
        <v>67</v>
      </c>
      <c r="G59" s="109"/>
      <c r="H59" s="109"/>
      <c r="I59" s="133">
        <f>SUM(I54:I58)</f>
        <v>0</v>
      </c>
      <c r="J59" s="109" t="s">
        <v>68</v>
      </c>
      <c r="K59" s="110">
        <v>0</v>
      </c>
      <c r="L59" s="109" t="s">
        <v>67</v>
      </c>
      <c r="M59" s="109"/>
      <c r="N59" s="109"/>
      <c r="O59" s="133">
        <f>SUM(O54:O58)</f>
        <v>0</v>
      </c>
      <c r="P59" s="109" t="s">
        <v>68</v>
      </c>
      <c r="Q59" s="110">
        <v>0</v>
      </c>
      <c r="R59" s="109" t="s">
        <v>67</v>
      </c>
      <c r="S59" s="109"/>
      <c r="T59" s="109"/>
      <c r="U59" s="133">
        <f>SUM(U54:U58)</f>
        <v>0</v>
      </c>
      <c r="V59" s="111" t="s">
        <v>68</v>
      </c>
    </row>
    <row r="60" spans="1:22" ht="14.45" customHeight="1" x14ac:dyDescent="0.3">
      <c r="A60" s="36"/>
      <c r="B60" s="36"/>
      <c r="C60" s="36"/>
      <c r="D60" s="36"/>
      <c r="E60" s="104" t="s">
        <v>71</v>
      </c>
      <c r="F60" s="88"/>
      <c r="G60" s="88"/>
      <c r="H60" s="88"/>
      <c r="I60" s="88"/>
      <c r="J60" s="36"/>
      <c r="K60" s="104" t="s">
        <v>72</v>
      </c>
      <c r="L60" s="36"/>
      <c r="M60" s="36"/>
      <c r="N60" s="36"/>
      <c r="O60" s="36"/>
      <c r="P60" s="36"/>
      <c r="Q60" s="256" t="s">
        <v>73</v>
      </c>
      <c r="R60" s="256"/>
      <c r="S60" s="36"/>
      <c r="T60" s="36"/>
      <c r="U60" s="36"/>
      <c r="V60" s="36"/>
    </row>
    <row r="61" spans="1:22" ht="15" customHeight="1" x14ac:dyDescent="0.3">
      <c r="A61" s="36"/>
      <c r="B61" s="36"/>
      <c r="C61" s="36"/>
      <c r="D61" s="36"/>
      <c r="E61" s="107" t="s">
        <v>56</v>
      </c>
      <c r="F61" s="257" t="s">
        <v>60</v>
      </c>
      <c r="G61" s="258"/>
      <c r="H61" s="108" t="s">
        <v>61</v>
      </c>
      <c r="I61" s="108" t="s">
        <v>62</v>
      </c>
      <c r="J61" s="105"/>
      <c r="K61" s="107" t="s">
        <v>56</v>
      </c>
      <c r="L61" s="257" t="s">
        <v>60</v>
      </c>
      <c r="M61" s="258"/>
      <c r="N61" s="108" t="s">
        <v>61</v>
      </c>
      <c r="O61" s="108" t="s">
        <v>62</v>
      </c>
      <c r="P61" s="105"/>
      <c r="Q61" s="107" t="s">
        <v>56</v>
      </c>
      <c r="R61" s="257" t="s">
        <v>60</v>
      </c>
      <c r="S61" s="258"/>
      <c r="T61" s="108" t="s">
        <v>61</v>
      </c>
      <c r="U61" s="108" t="s">
        <v>62</v>
      </c>
      <c r="V61" s="105"/>
    </row>
    <row r="62" spans="1:22" x14ac:dyDescent="0.25">
      <c r="A62" s="36"/>
      <c r="B62" s="36"/>
      <c r="C62" s="36"/>
      <c r="D62" s="36"/>
      <c r="E62" s="108"/>
      <c r="F62" s="252"/>
      <c r="G62" s="253"/>
      <c r="H62" s="141">
        <f>IF(F62="Business Administration",Fees!$B$3,IF(F62="Engineering",Fees!$B$4,IF(F62="Agriculture",Fees!$B$5,IF(F62="Architecture, Planning &amp; Design",Fees!$B$6,IF(F62="Arts and Sciences",Fees!$B$7,IF(F62="Health &amp; Human Sciences", Fees!$B$8, IF(F62="Veterinary Medicine", Fees!$B$9,IF(F62="Kinesiology (KIN)",(Fees!$B$8+Fees!$B$10), IF(F62="Interior Design &amp; Fashion (AT,ID, FASH)",(Fees!$B$8+Fees!$B$11), IF(F62="Personal Financial Planning (PFP)",(Fees!$B$8+Fees!$B$12),IF(F62="Physician Assistant Program (PAS)",(Fees!$B$8+Fees!$B$13),0)))))))))))</f>
        <v>0</v>
      </c>
      <c r="I62" s="132">
        <f>E62*H62</f>
        <v>0</v>
      </c>
      <c r="J62" s="36"/>
      <c r="K62" s="108"/>
      <c r="L62" s="252"/>
      <c r="M62" s="253"/>
      <c r="N62" s="141">
        <f>IF(L62="Business Administration",Fees!$B$3,IF(L62="Engineering",Fees!$B$4,IF(L62="Agriculture",Fees!$B$5,IF(L62="Architecture, Planning &amp; Design",Fees!$B$6,IF(L62="Arts and Sciences",Fees!$B$7,IF(L62="Health &amp; Human Sciences", Fees!$B$8, IF(L62="Veterinary Medicine", Fees!$B$9,IF(L62="Kinesiology (KIN)",(Fees!$B$8+Fees!$B$10), IF(L62="Interior Design &amp; Fashion (AT,ID, FASH)",(Fees!$B$8+Fees!$B$11), IF(L62="Personal Financial Planning (PFP)",(Fees!$B$8+Fees!$B$12),IF(L62="Physician Assistant Program (PAS)",(Fees!$B$8+Fees!$B$13),0)))))))))))</f>
        <v>0</v>
      </c>
      <c r="O62" s="132">
        <f>K62*N62</f>
        <v>0</v>
      </c>
      <c r="P62" s="36"/>
      <c r="Q62" s="108"/>
      <c r="R62" s="252"/>
      <c r="S62" s="253"/>
      <c r="T62" s="141">
        <f>IF(R62="Business Administration",Fees!$B$3,IF(R62="Engineering",Fees!$B$4,IF(R62="Agriculture",Fees!$B$5,IF(R62="Architecture, Planning &amp; Design",Fees!$B$6,IF(R62="Arts and Sciences",Fees!$B$7,IF(R62="Health &amp; Human Sciences", Fees!$B$8, IF(R62="Veterinary Medicine", Fees!$B$9,IF(R62="Kinesiology (KIN)",(Fees!$B$8+Fees!$B$10), IF(R62="Interior Design &amp; Fashion (AT,ID, FASH)",(Fees!$B$8+Fees!$B$11), IF(R62="Personal Financial Planning (PFP)",(Fees!$B$8+Fees!$B$12),IF(R62="Physician Assistant Program (PAS)",(Fees!$B$8+Fees!$B$13),0)))))))))))</f>
        <v>0</v>
      </c>
      <c r="U62" s="132">
        <f>Q62*T62</f>
        <v>0</v>
      </c>
      <c r="V62" s="36"/>
    </row>
    <row r="63" spans="1:22" x14ac:dyDescent="0.25">
      <c r="A63" s="36"/>
      <c r="B63" s="36"/>
      <c r="C63" s="36"/>
      <c r="D63" s="36"/>
      <c r="E63" s="108"/>
      <c r="F63" s="259"/>
      <c r="G63" s="260"/>
      <c r="H63" s="141">
        <f>IF(F63="Business Administration",Fees!$B$3,IF(F63="Engineering",Fees!$B$4,IF(F63="Agriculture",Fees!$B$5,IF(F63="Architecture, Planning &amp; Design",Fees!$B$6,IF(F63="Arts and Sciences",Fees!$B$7,IF(F63="Health &amp; Human Sciences", Fees!$B$8, IF(F63="Veterinary Medicine", Fees!$B$9,IF(F63="Kinesiology (KIN)",(Fees!$B$8+Fees!$B$10), IF(F63="Interior Design &amp; Fashion (AT,ID, FASH)",(Fees!$B$8+Fees!$B$11), IF(F63="Personal Financial Planning (PFP)",(Fees!$B$8+Fees!$B$12),IF(F63="Physician Assistant Program (PAS)",(Fees!$B$8+Fees!$B$13),0)))))))))))</f>
        <v>0</v>
      </c>
      <c r="I63" s="132">
        <f t="shared" ref="I63:I66" si="37">E63*H63</f>
        <v>0</v>
      </c>
      <c r="J63" s="36"/>
      <c r="K63" s="108"/>
      <c r="L63" s="259"/>
      <c r="M63" s="260"/>
      <c r="N63" s="141">
        <f>IF(L63="Business Administration",Fees!$B$3,IF(L63="Engineering",Fees!$B$4,IF(L63="Agriculture",Fees!$B$5,IF(L63="Architecture, Planning &amp; Design",Fees!$B$6,IF(L63="Arts and Sciences",Fees!$B$7,IF(L63="Health &amp; Human Sciences", Fees!$B$8, IF(L63="Veterinary Medicine", Fees!$B$9,IF(L63="Kinesiology (KIN)",(Fees!$B$8+Fees!$B$10), IF(L63="Interior Design &amp; Fashion (AT,ID, FASH)",(Fees!$B$8+Fees!$B$11), IF(L63="Personal Financial Planning (PFP)",(Fees!$B$8+Fees!$B$12),IF(L63="Physician Assistant Program (PAS)",(Fees!$B$8+Fees!$B$13),0)))))))))))</f>
        <v>0</v>
      </c>
      <c r="O63" s="132">
        <f t="shared" ref="O63:O66" si="38">K63*N63</f>
        <v>0</v>
      </c>
      <c r="P63" s="36"/>
      <c r="Q63" s="108"/>
      <c r="R63" s="252"/>
      <c r="S63" s="253"/>
      <c r="T63" s="141">
        <f>IF(R63="Business Administration",Fees!$B$3,IF(R63="Engineering",Fees!$B$4,IF(R63="Agriculture",Fees!$B$5,IF(R63="Architecture, Planning &amp; Design",Fees!$B$6,IF(R63="Arts and Sciences",Fees!$B$7,IF(R63="Health &amp; Human Sciences", Fees!$B$8, IF(R63="Veterinary Medicine", Fees!$B$9,IF(R63="Kinesiology (KIN)",(Fees!$B$8+Fees!$B$10), IF(R63="Interior Design &amp; Fashion (AT,ID, FASH)",(Fees!$B$8+Fees!$B$11), IF(R63="Personal Financial Planning (PFP)",(Fees!$B$8+Fees!$B$12),IF(R63="Physician Assistant Program (PAS)",(Fees!$B$8+Fees!$B$13),0)))))))))))</f>
        <v>0</v>
      </c>
      <c r="U63" s="132">
        <f t="shared" ref="U63:U66" si="39">Q63*T63</f>
        <v>0</v>
      </c>
      <c r="V63" s="36"/>
    </row>
    <row r="64" spans="1:22" x14ac:dyDescent="0.25">
      <c r="A64" s="36"/>
      <c r="B64" s="36"/>
      <c r="C64" s="36"/>
      <c r="D64" s="36"/>
      <c r="E64" s="108"/>
      <c r="F64" s="259"/>
      <c r="G64" s="260"/>
      <c r="H64" s="141">
        <f>IF(F64="Business Administration",Fees!$B$3,IF(F64="Engineering",Fees!$B$4,IF(F64="Agriculture",Fees!$B$5,IF(F64="Architecture, Planning &amp; Design",Fees!$B$6,IF(F64="Arts and Sciences",Fees!$B$7,IF(F64="Health &amp; Human Sciences", Fees!$B$8, IF(F64="Veterinary Medicine", Fees!$B$9,IF(F64="Kinesiology (KIN)",(Fees!$B$8+Fees!$B$10), IF(F64="Interior Design &amp; Fashion (AT,ID, FASH)",(Fees!$B$8+Fees!$B$11), IF(F64="Personal Financial Planning (PFP)",(Fees!$B$8+Fees!$B$12),IF(F64="Physician Assistant Program (PAS)",(Fees!$B$8+Fees!$B$13),0)))))))))))</f>
        <v>0</v>
      </c>
      <c r="I64" s="132">
        <f>E64*H64</f>
        <v>0</v>
      </c>
      <c r="J64" s="36"/>
      <c r="K64" s="108"/>
      <c r="L64" s="259"/>
      <c r="M64" s="260"/>
      <c r="N64" s="141">
        <f>IF(L64="Business Administration",Fees!$B$3,IF(L64="Engineering",Fees!$B$4,IF(L64="Agriculture",Fees!$B$5,IF(L64="Architecture, Planning &amp; Design",Fees!$B$6,IF(L64="Arts and Sciences",Fees!$B$7,IF(L64="Health &amp; Human Sciences", Fees!$B$8, IF(L64="Veterinary Medicine", Fees!$B$9,IF(L64="Kinesiology (KIN)",(Fees!$B$8+Fees!$B$10), IF(L64="Interior Design &amp; Fashion (AT,ID, FASH)",(Fees!$B$8+Fees!$B$11), IF(L64="Personal Financial Planning (PFP)",(Fees!$B$8+Fees!$B$12),IF(L64="Physician Assistant Program (PAS)",(Fees!$B$8+Fees!$B$13),0)))))))))))</f>
        <v>0</v>
      </c>
      <c r="O64" s="132">
        <f>K64*N64</f>
        <v>0</v>
      </c>
      <c r="P64" s="36"/>
      <c r="Q64" s="108"/>
      <c r="R64" s="252"/>
      <c r="S64" s="253"/>
      <c r="T64" s="141">
        <f>IF(R64="Business Administration",Fees!$B$3,IF(R64="Engineering",Fees!$B$4,IF(R64="Agriculture",Fees!$B$5,IF(R64="Architecture, Planning &amp; Design",Fees!$B$6,IF(R64="Arts and Sciences",Fees!$B$7,IF(R64="Health &amp; Human Sciences", Fees!$B$8, IF(R64="Veterinary Medicine", Fees!$B$9,IF(R64="Kinesiology (KIN)",(Fees!$B$8+Fees!$B$10), IF(R64="Interior Design &amp; Fashion (AT,ID, FASH)",(Fees!$B$8+Fees!$B$11), IF(R64="Personal Financial Planning (PFP)",(Fees!$B$8+Fees!$B$12),IF(R64="Physician Assistant Program (PAS)",(Fees!$B$8+Fees!$B$13),0)))))))))))</f>
        <v>0</v>
      </c>
      <c r="U64" s="132">
        <f>Q64*T64</f>
        <v>0</v>
      </c>
      <c r="V64" s="36"/>
    </row>
    <row r="65" spans="1:22" x14ac:dyDescent="0.25">
      <c r="A65" s="36"/>
      <c r="B65" s="36"/>
      <c r="C65" s="36"/>
      <c r="D65" s="36"/>
      <c r="E65" s="108"/>
      <c r="F65" s="259"/>
      <c r="G65" s="260"/>
      <c r="H65" s="141">
        <f>IF(F65="Business Administration",Fees!$B$3,IF(F65="Engineering",Fees!$B$4,IF(F65="Agriculture",Fees!$B$5,IF(F65="Architecture, Planning &amp; Design",Fees!$B$6,IF(F65="Arts and Sciences",Fees!$B$7,IF(F65="Health &amp; Human Sciences", Fees!$B$8, IF(F65="Veterinary Medicine", Fees!$B$9,IF(F65="Kinesiology (KIN)",(Fees!$B$8+Fees!$B$10), IF(F65="Interior Design &amp; Fashion (AT,ID, FASH)",(Fees!$B$8+Fees!$B$11), IF(F65="Personal Financial Planning (PFP)",(Fees!$B$8+Fees!$B$12),IF(F65="Physician Assistant Program (PAS)",(Fees!$B$8+Fees!$B$13),0)))))))))))</f>
        <v>0</v>
      </c>
      <c r="I65" s="132">
        <f t="shared" si="37"/>
        <v>0</v>
      </c>
      <c r="J65" s="36"/>
      <c r="K65" s="108"/>
      <c r="L65" s="259"/>
      <c r="M65" s="260"/>
      <c r="N65" s="141">
        <f>IF(L65="Business Administration",Fees!$B$3,IF(L65="Engineering",Fees!$B$4,IF(L65="Agriculture",Fees!$B$5,IF(L65="Architecture, Planning &amp; Design",Fees!$B$6,IF(L65="Arts and Sciences",Fees!$B$7,IF(L65="Health &amp; Human Sciences", Fees!$B$8, IF(L65="Veterinary Medicine", Fees!$B$9,IF(L65="Kinesiology (KIN)",(Fees!$B$8+Fees!$B$10), IF(L65="Interior Design &amp; Fashion (AT,ID, FASH)",(Fees!$B$8+Fees!$B$11), IF(L65="Personal Financial Planning (PFP)",(Fees!$B$8+Fees!$B$12),IF(L65="Physician Assistant Program (PAS)",(Fees!$B$8+Fees!$B$13),0)))))))))))</f>
        <v>0</v>
      </c>
      <c r="O65" s="132">
        <f t="shared" si="38"/>
        <v>0</v>
      </c>
      <c r="P65" s="36"/>
      <c r="Q65" s="108"/>
      <c r="R65" s="252"/>
      <c r="S65" s="253"/>
      <c r="T65" s="141">
        <f>IF(R65="Business Administration",Fees!$B$3,IF(R65="Engineering",Fees!$B$4,IF(R65="Agriculture",Fees!$B$5,IF(R65="Architecture, Planning &amp; Design",Fees!$B$6,IF(R65="Arts and Sciences",Fees!$B$7,IF(R65="Health &amp; Human Sciences", Fees!$B$8, IF(R65="Veterinary Medicine", Fees!$B$9,IF(R65="Kinesiology (KIN)",(Fees!$B$8+Fees!$B$10), IF(R65="Interior Design &amp; Fashion (AT,ID, FASH)",(Fees!$B$8+Fees!$B$11), IF(R65="Personal Financial Planning (PFP)",(Fees!$B$8+Fees!$B$12),IF(R65="Physician Assistant Program (PAS)",(Fees!$B$8+Fees!$B$13),0)))))))))))</f>
        <v>0</v>
      </c>
      <c r="U65" s="132">
        <f t="shared" si="39"/>
        <v>0</v>
      </c>
      <c r="V65" s="36"/>
    </row>
    <row r="66" spans="1:22" x14ac:dyDescent="0.25">
      <c r="A66" s="36"/>
      <c r="B66" s="36"/>
      <c r="C66" s="36"/>
      <c r="D66" s="36"/>
      <c r="E66" s="108"/>
      <c r="F66" s="259"/>
      <c r="G66" s="260"/>
      <c r="H66" s="141">
        <f>IF(F66="Business Administration",Fees!$B$3,IF(F66="Engineering",Fees!$B$4,IF(F66="Agriculture",Fees!$B$5,IF(F66="Architecture, Planning &amp; Design",Fees!$B$6,IF(F66="Arts and Sciences",Fees!$B$7,IF(F66="Health &amp; Human Sciences", Fees!$B$8, IF(F66="Veterinary Medicine", Fees!$B$9,IF(F66="Kinesiology (KIN)",(Fees!$B$8+Fees!$B$10), IF(F66="Interior Design &amp; Fashion (AT,ID, FASH)",(Fees!$B$8+Fees!$B$11), IF(F66="Personal Financial Planning (PFP)",(Fees!$B$8+Fees!$B$12),IF(F66="Physician Assistant Program (PAS)",(Fees!$B$8+Fees!$B$13),0)))))))))))</f>
        <v>0</v>
      </c>
      <c r="I66" s="132">
        <f t="shared" si="37"/>
        <v>0</v>
      </c>
      <c r="J66" s="36"/>
      <c r="K66" s="108"/>
      <c r="L66" s="259"/>
      <c r="M66" s="260"/>
      <c r="N66" s="141">
        <f>IF(L66="Business Administration",Fees!$B$3,IF(L66="Engineering",Fees!$B$4,IF(L66="Agriculture",Fees!$B$5,IF(L66="Architecture, Planning &amp; Design",Fees!$B$6,IF(L66="Arts and Sciences",Fees!$B$7,IF(L66="Health &amp; Human Sciences", Fees!$B$8, IF(L66="Veterinary Medicine", Fees!$B$9,IF(L66="Kinesiology (KIN)",(Fees!$B$8+Fees!$B$10), IF(L66="Interior Design &amp; Fashion (AT,ID, FASH)",(Fees!$B$8+Fees!$B$11), IF(L66="Personal Financial Planning (PFP)",(Fees!$B$8+Fees!$B$12),IF(L66="Physician Assistant Program (PAS)",(Fees!$B$8+Fees!$B$13),0)))))))))))</f>
        <v>0</v>
      </c>
      <c r="O66" s="132">
        <f t="shared" si="38"/>
        <v>0</v>
      </c>
      <c r="P66" s="36"/>
      <c r="Q66" s="108"/>
      <c r="R66" s="252"/>
      <c r="S66" s="253"/>
      <c r="T66" s="141">
        <f>IF(R66="Business Administration",Fees!$B$3,IF(R66="Engineering",Fees!$B$4,IF(R66="Agriculture",Fees!$B$5,IF(R66="Architecture, Planning &amp; Design",Fees!$B$6,IF(R66="Arts and Sciences",Fees!$B$7,IF(R66="Health &amp; Human Sciences", Fees!$B$8, IF(R66="Veterinary Medicine", Fees!$B$9,IF(R66="Kinesiology (KIN)",(Fees!$B$8+Fees!$B$10), IF(R66="Interior Design &amp; Fashion (AT,ID, FASH)",(Fees!$B$8+Fees!$B$11), IF(R66="Personal Financial Planning (PFP)",(Fees!$B$8+Fees!$B$12),IF(R66="Physician Assistant Program (PAS)",(Fees!$B$8+Fees!$B$13),0)))))))))))</f>
        <v>0</v>
      </c>
      <c r="U66" s="132">
        <f t="shared" si="39"/>
        <v>0</v>
      </c>
      <c r="V66" s="36"/>
    </row>
    <row r="67" spans="1:22" x14ac:dyDescent="0.25">
      <c r="A67" s="36"/>
      <c r="B67" s="36"/>
      <c r="C67" s="36"/>
      <c r="D67" s="109"/>
      <c r="E67" s="110">
        <v>0</v>
      </c>
      <c r="F67" s="109" t="s">
        <v>67</v>
      </c>
      <c r="G67" s="109"/>
      <c r="H67" s="118"/>
      <c r="I67" s="133">
        <f>SUM(I62:I66)</f>
        <v>0</v>
      </c>
      <c r="J67" s="111" t="s">
        <v>68</v>
      </c>
      <c r="K67" s="110">
        <v>0</v>
      </c>
      <c r="L67" s="109" t="s">
        <v>67</v>
      </c>
      <c r="M67" s="109"/>
      <c r="N67" s="118"/>
      <c r="O67" s="133">
        <f>SUM(O62:O66)</f>
        <v>0</v>
      </c>
      <c r="P67" s="36" t="s">
        <v>68</v>
      </c>
      <c r="Q67" s="110">
        <v>0</v>
      </c>
      <c r="R67" s="109" t="s">
        <v>67</v>
      </c>
      <c r="S67" s="109"/>
      <c r="T67" s="109"/>
      <c r="U67" s="133">
        <f>SUM(U62:U66)</f>
        <v>0</v>
      </c>
      <c r="V67" s="111" t="s">
        <v>68</v>
      </c>
    </row>
    <row r="68" spans="1:22" ht="14.45" customHeight="1" x14ac:dyDescent="0.3">
      <c r="A68" s="36"/>
      <c r="B68" s="117"/>
      <c r="C68" s="36"/>
      <c r="D68" s="113"/>
      <c r="E68" s="104" t="s">
        <v>74</v>
      </c>
      <c r="F68" s="88"/>
      <c r="G68" s="88"/>
      <c r="H68" s="88"/>
      <c r="I68" s="88"/>
      <c r="J68" s="113"/>
      <c r="K68" s="104" t="s">
        <v>75</v>
      </c>
      <c r="L68" s="36"/>
      <c r="M68" s="36"/>
      <c r="N68" s="36"/>
      <c r="O68" s="36"/>
      <c r="P68" s="113"/>
      <c r="Q68" s="261" t="s">
        <v>76</v>
      </c>
      <c r="R68" s="261"/>
      <c r="S68" s="36"/>
      <c r="T68" s="36"/>
      <c r="U68" s="36"/>
      <c r="V68" s="113"/>
    </row>
    <row r="69" spans="1:22" ht="15" customHeight="1" x14ac:dyDescent="0.3">
      <c r="A69" s="36"/>
      <c r="B69" s="36"/>
      <c r="C69" s="36"/>
      <c r="D69" s="36"/>
      <c r="E69" s="107" t="s">
        <v>56</v>
      </c>
      <c r="F69" s="257" t="s">
        <v>60</v>
      </c>
      <c r="G69" s="258"/>
      <c r="H69" s="108" t="s">
        <v>61</v>
      </c>
      <c r="I69" s="108" t="s">
        <v>62</v>
      </c>
      <c r="J69" s="105"/>
      <c r="K69" s="107" t="s">
        <v>56</v>
      </c>
      <c r="L69" s="257" t="s">
        <v>60</v>
      </c>
      <c r="M69" s="258"/>
      <c r="N69" s="108" t="s">
        <v>61</v>
      </c>
      <c r="O69" s="108" t="s">
        <v>62</v>
      </c>
      <c r="P69" s="119"/>
      <c r="Q69" s="107" t="s">
        <v>56</v>
      </c>
      <c r="R69" s="257" t="s">
        <v>60</v>
      </c>
      <c r="S69" s="258"/>
      <c r="T69" s="108" t="s">
        <v>61</v>
      </c>
      <c r="U69" s="108" t="s">
        <v>62</v>
      </c>
      <c r="V69" s="105"/>
    </row>
    <row r="70" spans="1:22" x14ac:dyDescent="0.25">
      <c r="A70" s="36"/>
      <c r="B70" s="36"/>
      <c r="C70" s="36"/>
      <c r="D70" s="36"/>
      <c r="E70" s="108"/>
      <c r="F70" s="252"/>
      <c r="G70" s="253"/>
      <c r="H70" s="141">
        <f>IF(F70="Business Administration",Fees!$B$3,IF(F70="Engineering",Fees!$B$4,IF(F70="Agriculture",Fees!$B$5,IF(F70="Architecture, Planning &amp; Design",Fees!$B$6,IF(F70="Arts and Sciences",Fees!$B$7,IF(F70="Health &amp; Human Sciences", Fees!$B$8, IF(F70="Veterinary Medicine", Fees!$B$9,IF(F70="Kinesiology (KIN)",(Fees!$B$8+Fees!$B$10), IF(F70="Interior Design &amp; Fashion (AT,ID, FASH)",(Fees!$B$8+Fees!$B$11), IF(F70="Personal Financial Planning (PFP)",(Fees!$B$8+Fees!$B$12),IF(F70="Physician Assistant Program (PAS)",(Fees!$B$8+Fees!$B$13),0)))))))))))</f>
        <v>0</v>
      </c>
      <c r="I70" s="132">
        <f>E70*H70</f>
        <v>0</v>
      </c>
      <c r="J70" s="36"/>
      <c r="K70" s="108"/>
      <c r="L70" s="252"/>
      <c r="M70" s="253"/>
      <c r="N70" s="141">
        <f>IF(L70="Business Administration",Fees!$B$3,IF(L70="Engineering",Fees!$B$4,IF(L70="Agriculture",Fees!$B$5,IF(L70="Architecture, Planning &amp; Design",Fees!$B$6,IF(L70="Arts and Sciences",Fees!$B$7,IF(L70="Health &amp; Human Sciences", Fees!$B$8, IF(L70="Veterinary Medicine", Fees!$B$9,IF(L70="Kinesiology (KIN)",(Fees!$B$8+Fees!$B$10), IF(L70="Interior Design &amp; Fashion (AT,ID, FASH)",(Fees!$B$8+Fees!$B$11), IF(L70="Personal Financial Planning (PFP)",(Fees!$B$8+Fees!$B$12),IF(L70="Physician Assistant Program (PAS)",(Fees!$B$8+Fees!$B$13),0)))))))))))</f>
        <v>0</v>
      </c>
      <c r="O70" s="132">
        <f>K70*N70</f>
        <v>0</v>
      </c>
      <c r="P70" s="36"/>
      <c r="Q70" s="108"/>
      <c r="R70" s="252"/>
      <c r="S70" s="253"/>
      <c r="T70" s="141">
        <f>IF(R70="Business Administration",Fees!$B$3,IF(R70="Engineering",Fees!$B$4,IF(R70="Agriculture",Fees!$B$5,IF(R70="Architecture, Planning &amp; Design",Fees!$B$6,IF(R70="Arts and Sciences",Fees!$B$7,IF(R70="Health &amp; Human Sciences", Fees!$B$8, IF(R70="Veterinary Medicine", Fees!$B$9,IF(R70="Kinesiology (KIN)",(Fees!$B$8+Fees!$B$10), IF(R70="Interior Design &amp; Fashion (AT,ID, FASH)",(Fees!$B$8+Fees!$B$11), IF(R70="Personal Financial Planning (PFP)",(Fees!$B$8+Fees!$B$12),IF(R70="Physician Assistant Program (PAS)",(Fees!$B$8+Fees!$B$13),0)))))))))))</f>
        <v>0</v>
      </c>
      <c r="U70" s="132">
        <f>Q70*T70</f>
        <v>0</v>
      </c>
      <c r="V70" s="36"/>
    </row>
    <row r="71" spans="1:22" x14ac:dyDescent="0.25">
      <c r="A71" s="36"/>
      <c r="B71" s="36"/>
      <c r="C71" s="36"/>
      <c r="D71" s="36"/>
      <c r="E71" s="108"/>
      <c r="F71" s="252"/>
      <c r="G71" s="253"/>
      <c r="H71" s="141">
        <f>IF(F71="Business Administration",Fees!$B$3,IF(F71="Engineering",Fees!$B$4,IF(F71="Agriculture",Fees!$B$5,IF(F71="Architecture, Planning &amp; Design",Fees!$B$6,IF(F71="Arts and Sciences",Fees!$B$7,IF(F71="Health &amp; Human Sciences", Fees!$B$8, IF(F71="Veterinary Medicine", Fees!$B$9,IF(F71="Kinesiology (KIN)",(Fees!$B$8+Fees!$B$10), IF(F71="Interior Design &amp; Fashion (AT,ID, FASH)",(Fees!$B$8+Fees!$B$11), IF(F71="Personal Financial Planning (PFP)",(Fees!$B$8+Fees!$B$12),IF(F71="Physician Assistant Program (PAS)",(Fees!$B$8+Fees!$B$13),0)))))))))))</f>
        <v>0</v>
      </c>
      <c r="I71" s="132">
        <f t="shared" ref="I71:I74" si="40">E71*H71</f>
        <v>0</v>
      </c>
      <c r="J71" s="36"/>
      <c r="K71" s="108"/>
      <c r="L71" s="252"/>
      <c r="M71" s="253"/>
      <c r="N71" s="141">
        <f>IF(L71="Business Administration",Fees!$B$3,IF(L71="Engineering",Fees!$B$4,IF(L71="Agriculture",Fees!$B$5,IF(L71="Architecture, Planning &amp; Design",Fees!$B$6,IF(L71="Arts and Sciences",Fees!$B$7,IF(L71="Health &amp; Human Sciences", Fees!$B$8, IF(L71="Veterinary Medicine", Fees!$B$9,IF(L71="Kinesiology (KIN)",(Fees!$B$8+Fees!$B$10), IF(L71="Interior Design &amp; Fashion (AT,ID, FASH)",(Fees!$B$8+Fees!$B$11), IF(L71="Personal Financial Planning (PFP)",(Fees!$B$8+Fees!$B$12),IF(L71="Physician Assistant Program (PAS)",(Fees!$B$8+Fees!$B$13),0)))))))))))</f>
        <v>0</v>
      </c>
      <c r="O71" s="132">
        <f t="shared" ref="O71:O74" si="41">K71*N71</f>
        <v>0</v>
      </c>
      <c r="P71" s="36"/>
      <c r="Q71" s="108"/>
      <c r="R71" s="252"/>
      <c r="S71" s="253"/>
      <c r="T71" s="141">
        <f>IF(R71="Business Administration",Fees!$B$3,IF(R71="Engineering",Fees!$B$4,IF(R71="Agriculture",Fees!$B$5,IF(R71="Architecture, Planning &amp; Design",Fees!$B$6,IF(R71="Arts and Sciences",Fees!$B$7,IF(R71="Health &amp; Human Sciences", Fees!$B$8, IF(R71="Veterinary Medicine", Fees!$B$9,IF(R71="Kinesiology (KIN)",(Fees!$B$8+Fees!$B$10), IF(R71="Interior Design &amp; Fashion (AT,ID, FASH)",(Fees!$B$8+Fees!$B$11), IF(R71="Personal Financial Planning (PFP)",(Fees!$B$8+Fees!$B$12),IF(R71="Physician Assistant Program (PAS)",(Fees!$B$8+Fees!$B$13),0)))))))))))</f>
        <v>0</v>
      </c>
      <c r="U71" s="132">
        <f t="shared" ref="U71:U74" si="42">Q71*T71</f>
        <v>0</v>
      </c>
      <c r="V71" s="36"/>
    </row>
    <row r="72" spans="1:22" x14ac:dyDescent="0.25">
      <c r="A72" s="36"/>
      <c r="B72" s="36"/>
      <c r="C72" s="36"/>
      <c r="D72" s="36"/>
      <c r="E72" s="108"/>
      <c r="F72" s="252"/>
      <c r="G72" s="253"/>
      <c r="H72" s="141">
        <f>IF(F72="Business Administration",Fees!$B$3,IF(F72="Engineering",Fees!$B$4,IF(F72="Agriculture",Fees!$B$5,IF(F72="Architecture, Planning &amp; Design",Fees!$B$6,IF(F72="Arts and Sciences",Fees!$B$7,IF(F72="Health &amp; Human Sciences", Fees!$B$8, IF(F72="Veterinary Medicine", Fees!$B$9,IF(F72="Kinesiology (KIN)",(Fees!$B$8+Fees!$B$10), IF(F72="Interior Design &amp; Fashion (AT,ID, FASH)",(Fees!$B$8+Fees!$B$11), IF(F72="Personal Financial Planning (PFP)",(Fees!$B$8+Fees!$B$12),IF(F72="Physician Assistant Program (PAS)",(Fees!$B$8+Fees!$B$13),0)))))))))))</f>
        <v>0</v>
      </c>
      <c r="I72" s="132">
        <f>E72*H72</f>
        <v>0</v>
      </c>
      <c r="J72" s="36"/>
      <c r="K72" s="108"/>
      <c r="L72" s="252"/>
      <c r="M72" s="253"/>
      <c r="N72" s="141">
        <f>IF(L72="Business Administration",Fees!$B$3,IF(L72="Engineering",Fees!$B$4,IF(L72="Agriculture",Fees!$B$5,IF(L72="Architecture, Planning &amp; Design",Fees!$B$6,IF(L72="Arts and Sciences",Fees!$B$7,IF(L72="Health &amp; Human Sciences", Fees!$B$8, IF(L72="Veterinary Medicine", Fees!$B$9,IF(L72="Kinesiology (KIN)",(Fees!$B$8+Fees!$B$10), IF(L72="Interior Design &amp; Fashion (AT,ID, FASH)",(Fees!$B$8+Fees!$B$11), IF(L72="Personal Financial Planning (PFP)",(Fees!$B$8+Fees!$B$12),IF(L72="Physician Assistant Program (PAS)",(Fees!$B$8+Fees!$B$13),0)))))))))))</f>
        <v>0</v>
      </c>
      <c r="O72" s="132">
        <f>K72*N72</f>
        <v>0</v>
      </c>
      <c r="P72" s="36"/>
      <c r="Q72" s="108"/>
      <c r="R72" s="252"/>
      <c r="S72" s="253"/>
      <c r="T72" s="141">
        <f>IF(R72="Business Administration",Fees!$B$3,IF(R72="Engineering",Fees!$B$4,IF(R72="Agriculture",Fees!$B$5,IF(R72="Architecture, Planning &amp; Design",Fees!$B$6,IF(R72="Arts and Sciences",Fees!$B$7,IF(R72="Health &amp; Human Sciences", Fees!$B$8, IF(R72="Veterinary Medicine", Fees!$B$9,IF(R72="Kinesiology (KIN)",(Fees!$B$8+Fees!$B$10), IF(R72="Interior Design &amp; Fashion (AT,ID, FASH)",(Fees!$B$8+Fees!$B$11), IF(R72="Personal Financial Planning (PFP)",(Fees!$B$8+Fees!$B$12),IF(R72="Physician Assistant Program (PAS)",(Fees!$B$8+Fees!$B$13),0)))))))))))</f>
        <v>0</v>
      </c>
      <c r="U72" s="132">
        <f>Q72*T72</f>
        <v>0</v>
      </c>
      <c r="V72" s="36"/>
    </row>
    <row r="73" spans="1:22" x14ac:dyDescent="0.25">
      <c r="A73" s="36"/>
      <c r="B73" s="117"/>
      <c r="C73" s="36"/>
      <c r="D73" s="36"/>
      <c r="E73" s="108"/>
      <c r="F73" s="252"/>
      <c r="G73" s="253"/>
      <c r="H73" s="141">
        <f>IF(F73="Business Administration",Fees!$B$3,IF(F73="Engineering",Fees!$B$4,IF(F73="Agriculture",Fees!$B$5,IF(F73="Architecture, Planning &amp; Design",Fees!$B$6,IF(F73="Arts and Sciences",Fees!$B$7,IF(F73="Health &amp; Human Sciences", Fees!$B$8, IF(F73="Veterinary Medicine", Fees!$B$9,IF(F73="Kinesiology (KIN)",(Fees!$B$8+Fees!$B$10), IF(F73="Interior Design &amp; Fashion (AT,ID, FASH)",(Fees!$B$8+Fees!$B$11), IF(F73="Personal Financial Planning (PFP)",(Fees!$B$8+Fees!$B$12),IF(F73="Physician Assistant Program (PAS)",(Fees!$B$8+Fees!$B$13),0)))))))))))</f>
        <v>0</v>
      </c>
      <c r="I73" s="132">
        <f t="shared" si="40"/>
        <v>0</v>
      </c>
      <c r="J73" s="36"/>
      <c r="K73" s="108"/>
      <c r="L73" s="252"/>
      <c r="M73" s="253"/>
      <c r="N73" s="141">
        <f>IF(L73="Business Administration",Fees!$B$3,IF(L73="Engineering",Fees!$B$4,IF(L73="Agriculture",Fees!$B$5,IF(L73="Architecture, Planning &amp; Design",Fees!$B$6,IF(L73="Arts and Sciences",Fees!$B$7,IF(L73="Health &amp; Human Sciences", Fees!$B$8, IF(L73="Veterinary Medicine", Fees!$B$9,IF(L73="Kinesiology (KIN)",(Fees!$B$8+Fees!$B$10), IF(L73="Interior Design &amp; Fashion (AT,ID, FASH)",(Fees!$B$8+Fees!$B$11), IF(L73="Personal Financial Planning (PFP)",(Fees!$B$8+Fees!$B$12),IF(L73="Physician Assistant Program (PAS)",(Fees!$B$8+Fees!$B$13),0)))))))))))</f>
        <v>0</v>
      </c>
      <c r="O73" s="132">
        <f t="shared" si="41"/>
        <v>0</v>
      </c>
      <c r="P73" s="36"/>
      <c r="Q73" s="108"/>
      <c r="R73" s="252"/>
      <c r="S73" s="253"/>
      <c r="T73" s="141">
        <f>IF(R73="Business Administration",Fees!$B$3,IF(R73="Engineering",Fees!$B$4,IF(R73="Agriculture",Fees!$B$5,IF(R73="Architecture, Planning &amp; Design",Fees!$B$6,IF(R73="Arts and Sciences",Fees!$B$7,IF(R73="Health &amp; Human Sciences", Fees!$B$8, IF(R73="Veterinary Medicine", Fees!$B$9,IF(R73="Kinesiology (KIN)",(Fees!$B$8+Fees!$B$10), IF(R73="Interior Design &amp; Fashion (AT,ID, FASH)",(Fees!$B$8+Fees!$B$11), IF(R73="Personal Financial Planning (PFP)",(Fees!$B$8+Fees!$B$12),IF(R73="Physician Assistant Program (PAS)",(Fees!$B$8+Fees!$B$13),0)))))))))))</f>
        <v>0</v>
      </c>
      <c r="U73" s="132">
        <f t="shared" si="42"/>
        <v>0</v>
      </c>
      <c r="V73" s="36"/>
    </row>
    <row r="74" spans="1:22" x14ac:dyDescent="0.25">
      <c r="A74" s="36"/>
      <c r="B74" s="36"/>
      <c r="C74" s="36"/>
      <c r="D74" s="36"/>
      <c r="E74" s="108"/>
      <c r="F74" s="252"/>
      <c r="G74" s="253"/>
      <c r="H74" s="141">
        <f>IF(F74="Business Administration",Fees!$B$3,IF(F74="Engineering",Fees!$B$4,IF(F74="Agriculture",Fees!$B$5,IF(F74="Architecture, Planning &amp; Design",Fees!$B$6,IF(F74="Arts and Sciences",Fees!$B$7,IF(F74="Health &amp; Human Sciences", Fees!$B$8, IF(F74="Veterinary Medicine", Fees!$B$9,IF(F74="Kinesiology (KIN)",(Fees!$B$8+Fees!$B$10), IF(F74="Interior Design &amp; Fashion (AT,ID, FASH)",(Fees!$B$8+Fees!$B$11), IF(F74="Personal Financial Planning (PFP)",(Fees!$B$8+Fees!$B$12),IF(F74="Physician Assistant Program (PAS)",(Fees!$B$8+Fees!$B$13),0)))))))))))</f>
        <v>0</v>
      </c>
      <c r="I74" s="132">
        <f t="shared" si="40"/>
        <v>0</v>
      </c>
      <c r="J74" s="36"/>
      <c r="K74" s="108"/>
      <c r="L74" s="252"/>
      <c r="M74" s="253"/>
      <c r="N74" s="141">
        <f>IF(L74="Business Administration",Fees!$B$3,IF(L74="Engineering",Fees!$B$4,IF(L74="Agriculture",Fees!$B$5,IF(L74="Architecture, Planning &amp; Design",Fees!$B$6,IF(L74="Arts and Sciences",Fees!$B$7,IF(L74="Health &amp; Human Sciences", Fees!$B$8, IF(L74="Veterinary Medicine", Fees!$B$9,IF(L74="Kinesiology (KIN)",(Fees!$B$8+Fees!$B$10), IF(L74="Interior Design &amp; Fashion (AT,ID, FASH)",(Fees!$B$8+Fees!$B$11), IF(L74="Personal Financial Planning (PFP)",(Fees!$B$8+Fees!$B$12),IF(L74="Physician Assistant Program (PAS)",(Fees!$B$8+Fees!$B$13),0)))))))))))</f>
        <v>0</v>
      </c>
      <c r="O74" s="132">
        <f t="shared" si="41"/>
        <v>0</v>
      </c>
      <c r="P74" s="36"/>
      <c r="Q74" s="108"/>
      <c r="R74" s="252"/>
      <c r="S74" s="253"/>
      <c r="T74" s="141">
        <f>IF(R74="Business Administration",Fees!$B$3,IF(R74="Engineering",Fees!$B$4,IF(R74="Agriculture",Fees!$B$5,IF(R74="Architecture, Planning &amp; Design",Fees!$B$6,IF(R74="Arts and Sciences",Fees!$B$7,IF(R74="Health &amp; Human Sciences", Fees!$B$8, IF(R74="Veterinary Medicine", Fees!$B$9,IF(R74="Kinesiology (KIN)",(Fees!$B$8+Fees!$B$10), IF(R74="Interior Design &amp; Fashion (AT,ID, FASH)",(Fees!$B$8+Fees!$B$11), IF(R74="Personal Financial Planning (PFP)",(Fees!$B$8+Fees!$B$12),IF(R74="Physician Assistant Program (PAS)",(Fees!$B$8+Fees!$B$13),0)))))))))))</f>
        <v>0</v>
      </c>
      <c r="U74" s="132">
        <f t="shared" si="42"/>
        <v>0</v>
      </c>
      <c r="V74" s="36"/>
    </row>
    <row r="75" spans="1:22" x14ac:dyDescent="0.25">
      <c r="A75" s="36"/>
      <c r="B75" s="36"/>
      <c r="C75" s="36"/>
      <c r="D75" s="109"/>
      <c r="E75" s="120">
        <v>0</v>
      </c>
      <c r="F75" s="109" t="s">
        <v>67</v>
      </c>
      <c r="G75" s="109"/>
      <c r="H75" s="118"/>
      <c r="I75" s="133">
        <f>SUM(I70:I74)</f>
        <v>0</v>
      </c>
      <c r="J75" s="111" t="s">
        <v>68</v>
      </c>
      <c r="K75" s="110">
        <v>0</v>
      </c>
      <c r="L75" s="109" t="s">
        <v>67</v>
      </c>
      <c r="M75" s="109"/>
      <c r="N75" s="118"/>
      <c r="O75" s="133">
        <f>SUM(O70:O74)</f>
        <v>0</v>
      </c>
      <c r="P75" s="111" t="s">
        <v>68</v>
      </c>
      <c r="Q75" s="110">
        <v>0</v>
      </c>
      <c r="R75" s="109" t="s">
        <v>67</v>
      </c>
      <c r="S75" s="109"/>
      <c r="T75" s="109"/>
      <c r="U75" s="133">
        <f>SUM(U70:U74)</f>
        <v>0</v>
      </c>
      <c r="V75" s="111" t="s">
        <v>68</v>
      </c>
    </row>
    <row r="76" spans="1:22" ht="14.45" customHeight="1" x14ac:dyDescent="0.3">
      <c r="A76" s="36"/>
      <c r="B76" s="117"/>
      <c r="C76" s="36"/>
      <c r="D76" s="36"/>
      <c r="E76" s="104" t="s">
        <v>77</v>
      </c>
      <c r="F76" s="88"/>
      <c r="G76" s="88"/>
      <c r="H76" s="88"/>
      <c r="I76" s="88"/>
      <c r="J76" s="36"/>
      <c r="K76" s="104" t="s">
        <v>78</v>
      </c>
      <c r="L76" s="36"/>
      <c r="M76" s="36"/>
      <c r="N76" s="36"/>
      <c r="O76" s="36"/>
      <c r="P76" s="36"/>
      <c r="Q76" s="264"/>
      <c r="R76" s="264"/>
      <c r="S76" s="36"/>
      <c r="T76" s="36"/>
      <c r="U76" s="36"/>
      <c r="V76" s="36"/>
    </row>
    <row r="77" spans="1:22" ht="15" customHeight="1" x14ac:dyDescent="0.3">
      <c r="A77" s="36"/>
      <c r="B77" s="36"/>
      <c r="C77" s="36"/>
      <c r="D77" s="36"/>
      <c r="E77" s="107" t="s">
        <v>56</v>
      </c>
      <c r="F77" s="257" t="s">
        <v>60</v>
      </c>
      <c r="G77" s="258"/>
      <c r="H77" s="108" t="s">
        <v>61</v>
      </c>
      <c r="I77" s="108" t="s">
        <v>62</v>
      </c>
      <c r="J77" s="105"/>
      <c r="K77" s="107" t="s">
        <v>56</v>
      </c>
      <c r="L77" s="257" t="s">
        <v>60</v>
      </c>
      <c r="M77" s="258"/>
      <c r="N77" s="108" t="s">
        <v>61</v>
      </c>
      <c r="O77" s="108" t="s">
        <v>62</v>
      </c>
      <c r="P77" s="105"/>
      <c r="Q77" s="36"/>
      <c r="R77" s="263"/>
      <c r="S77" s="263"/>
      <c r="T77" s="36"/>
      <c r="U77" s="36"/>
      <c r="V77" s="105"/>
    </row>
    <row r="78" spans="1:22" x14ac:dyDescent="0.25">
      <c r="A78" s="36"/>
      <c r="B78" s="36"/>
      <c r="C78" s="36"/>
      <c r="D78" s="36"/>
      <c r="E78" s="108"/>
      <c r="F78" s="252"/>
      <c r="G78" s="253"/>
      <c r="H78" s="141">
        <f>IF(F78="Business Administration",Fees!$B$3,IF(F78="Engineering",Fees!$B$4,IF(F78="Agriculture",Fees!$B$5,IF(F78="Architecture, Planning &amp; Design",Fees!$B$6,IF(F78="Arts and Sciences",Fees!$B$7,IF(F78="Health &amp; Human Sciences", Fees!$B$8, IF(F78="Veterinary Medicine", Fees!$B$9,IF(F78="Kinesiology (KIN)",(Fees!$B$8+Fees!$B$10), IF(F78="Interior Design &amp; Fashion (AT,ID, FASH)",(Fees!$B$8+Fees!$B$11), IF(F78="Personal Financial Planning (PFP)",(Fees!$B$8+Fees!$B$12),IF(F78="Physician Assistant Program (PAS)",(Fees!$B$8+Fees!$B$13),0)))))))))))</f>
        <v>0</v>
      </c>
      <c r="I78" s="132">
        <f>E78*H78</f>
        <v>0</v>
      </c>
      <c r="J78" s="36"/>
      <c r="K78" s="108"/>
      <c r="L78" s="252"/>
      <c r="M78" s="253"/>
      <c r="N78" s="141">
        <f>IF(L78="Business Administration",Fees!$B$3,IF(L78="Engineering",Fees!$B$4,IF(L78="Agriculture",Fees!$B$5,IF(L78="Architecture, Planning &amp; Design",Fees!$B$6,IF(L78="Arts and Sciences",Fees!$B$7,IF(L78="Health &amp; Human Sciences", Fees!$B$8, IF(L78="Veterinary Medicine", Fees!$B$9,IF(L78="Kinesiology (KIN)",(Fees!$B$7+Fees!$B$10), IF(L78="Interior Design &amp; Fashion (AT,ID, FASH)",(Fees!$B$8+Fees!$B$11), IF(L78="Personal Financial Planning (PFP)",(Fees!$B$8+Fees!$B$12),IF(L78="Physician Assistant Program (PAS)",(Fees!$B$8+Fees!$B$13),0)))))))))))</f>
        <v>0</v>
      </c>
      <c r="O78" s="132">
        <f>K78*N78</f>
        <v>0</v>
      </c>
      <c r="P78" s="36"/>
      <c r="Q78" s="36"/>
      <c r="R78" s="263"/>
      <c r="S78" s="263"/>
      <c r="T78" s="36"/>
      <c r="U78" s="36"/>
      <c r="V78" s="36"/>
    </row>
    <row r="79" spans="1:22" x14ac:dyDescent="0.25">
      <c r="A79" s="36"/>
      <c r="B79" s="36"/>
      <c r="C79" s="36"/>
      <c r="D79" s="36"/>
      <c r="E79" s="108"/>
      <c r="F79" s="252"/>
      <c r="G79" s="253"/>
      <c r="H79" s="141">
        <f>IF(F79="Business Administration",Fees!$B$3,IF(F79="Engineering",Fees!$B$4,IF(F79="Agriculture",Fees!$B$5,IF(F79="Architecture, Planning &amp; Design",Fees!$B$6,IF(F79="Arts and Sciences",Fees!$B$7,IF(F79="Health &amp; Human Sciences", Fees!$B$8, IF(F79="Veterinary Medicine", Fees!$B$9,IF(F79="Kinesiology (KIN)",(Fees!$B$8+Fees!$B$10), IF(F79="Interior Design &amp; Fashion (AT,ID, FASH)",(Fees!$B$8+Fees!$B$11), IF(F79="Personal Financial Planning (PFP)",(Fees!$B$8+Fees!$B$12),IF(F79="Physician Assistant Program (PAS)",(Fees!$B$8+Fees!$B$13),0)))))))))))</f>
        <v>0</v>
      </c>
      <c r="I79" s="132">
        <f t="shared" ref="I79:I82" si="43">E79*H79</f>
        <v>0</v>
      </c>
      <c r="J79" s="36"/>
      <c r="K79" s="108"/>
      <c r="L79" s="252"/>
      <c r="M79" s="253"/>
      <c r="N79" s="141">
        <f>IF(L79="Business Administration",Fees!$B$3,IF(L79="Engineering",Fees!$B$4,IF(L79="Agriculture",Fees!$B$5,IF(L79="Architecture, Planning &amp; Design",Fees!$B$6,IF(L79="Arts and Sciences",Fees!$B$7,IF(L79="Health &amp; Human Sciences", Fees!$B$8, IF(L79="Veterinary Medicine", Fees!$B$9,IF(L79="Kinesiology (KIN)",(Fees!$B$7+Fees!$B$10), IF(L79="Interior Design &amp; Fashion (AT,ID, FASH)",(Fees!$B$8+Fees!$B$11), IF(L79="Personal Financial Planning (PFP)",(Fees!$B$8+Fees!$B$12),IF(L79="Physician Assistant Program (PAS)",(Fees!$B$8+Fees!$B$13),0)))))))))))</f>
        <v>0</v>
      </c>
      <c r="O79" s="132">
        <f t="shared" ref="O79:O82" si="44">K79*N79</f>
        <v>0</v>
      </c>
      <c r="P79" s="36"/>
      <c r="Q79" s="36"/>
      <c r="R79" s="263"/>
      <c r="S79" s="263"/>
      <c r="T79" s="36"/>
      <c r="U79" s="36"/>
      <c r="V79" s="36"/>
    </row>
    <row r="80" spans="1:22" x14ac:dyDescent="0.25">
      <c r="A80" s="36"/>
      <c r="B80" s="36"/>
      <c r="C80" s="36"/>
      <c r="D80" s="36"/>
      <c r="E80" s="108"/>
      <c r="F80" s="252"/>
      <c r="G80" s="253"/>
      <c r="H80" s="141">
        <f>IF(F80="Business Administration",Fees!$B$3,IF(F80="Engineering",Fees!$B$4,IF(F80="Agriculture",Fees!$B$5,IF(F80="Architecture, Planning &amp; Design",Fees!$B$6,IF(F80="Arts and Sciences",Fees!$B$7,IF(F80="Health &amp; Human Sciences", Fees!$B$8, IF(F80="Veterinary Medicine", Fees!$B$9,IF(F80="Kinesiology (KIN)",(Fees!$B$8+Fees!$B$10), IF(F80="Interior Design &amp; Fashion (AT,ID, FASH)",(Fees!$B$8+Fees!$B$11), IF(F80="Personal Financial Planning (PFP)",(Fees!$B$8+Fees!$B$12),IF(F80="Physician Assistant Program (PAS)",(Fees!$B$8+Fees!$B$13),0)))))))))))</f>
        <v>0</v>
      </c>
      <c r="I80" s="132">
        <f>E80*H80</f>
        <v>0</v>
      </c>
      <c r="J80" s="36"/>
      <c r="K80" s="108"/>
      <c r="L80" s="252"/>
      <c r="M80" s="253"/>
      <c r="N80" s="141">
        <f>IF(L80="Business Administration",Fees!$B$3,IF(L80="Engineering",Fees!$B$4,IF(L80="Agriculture",Fees!$B$5,IF(L80="Architecture, Planning &amp; Design",Fees!$B$6,IF(L80="Arts and Sciences",Fees!$B$7,IF(L80="Health &amp; Human Sciences", Fees!$B$8, IF(L80="Veterinary Medicine", Fees!$B$9,IF(L80="Kinesiology (KIN)",(Fees!$B$7+Fees!$B$10), IF(L80="Interior Design &amp; Fashion (AT,ID, FASH)",(Fees!$B$8+Fees!$B$11), IF(L80="Personal Financial Planning (PFP)",(Fees!$B$8+Fees!$B$12),IF(L80="Physician Assistant Program (PAS)",(Fees!$B$8+Fees!$B$13),0)))))))))))</f>
        <v>0</v>
      </c>
      <c r="O80" s="132">
        <f>K80*N80</f>
        <v>0</v>
      </c>
      <c r="P80" s="36"/>
      <c r="Q80" s="36"/>
      <c r="R80" s="263"/>
      <c r="S80" s="263"/>
      <c r="T80" s="36"/>
      <c r="U80" s="36"/>
      <c r="V80" s="36"/>
    </row>
    <row r="81" spans="1:22" x14ac:dyDescent="0.25">
      <c r="A81" s="36"/>
      <c r="B81" s="36"/>
      <c r="C81" s="36"/>
      <c r="D81" s="36"/>
      <c r="E81" s="108"/>
      <c r="F81" s="252"/>
      <c r="G81" s="253"/>
      <c r="H81" s="141">
        <f>IF(F81="Business Administration",Fees!$B$3,IF(F81="Engineering",Fees!$B$4,IF(F81="Agriculture",Fees!$B$5,IF(F81="Architecture, Planning &amp; Design",Fees!$B$6,IF(F81="Arts and Sciences",Fees!$B$7,IF(F81="Health &amp; Human Sciences", Fees!$B$8, IF(F81="Veterinary Medicine", Fees!$B$9,IF(F81="Kinesiology (KIN)",(Fees!$B$8+Fees!$B$10), IF(F81="Interior Design &amp; Fashion (AT,ID, FASH)",(Fees!$B$8+Fees!$B$11), IF(F81="Personal Financial Planning (PFP)",(Fees!$B$8+Fees!$B$12),IF(F81="Physician Assistant Program (PAS)",(Fees!$B$8+Fees!$B$13),0)))))))))))</f>
        <v>0</v>
      </c>
      <c r="I81" s="132">
        <f t="shared" si="43"/>
        <v>0</v>
      </c>
      <c r="J81" s="36"/>
      <c r="K81" s="108"/>
      <c r="L81" s="252"/>
      <c r="M81" s="253"/>
      <c r="N81" s="141">
        <f>IF(L81="Business Administration",Fees!$B$3,IF(L81="Engineering",Fees!$B$4,IF(L81="Agriculture",Fees!$B$5,IF(L81="Architecture, Planning &amp; Design",Fees!$B$6,IF(L81="Arts and Sciences",Fees!$B$7,IF(L81="Health &amp; Human Sciences", Fees!$B$8, IF(L81="Veterinary Medicine", Fees!$B$9,IF(L81="Kinesiology (KIN)",(Fees!$B$7+Fees!$B$10), IF(L81="Interior Design &amp; Fashion (AT,ID, FASH)",(Fees!$B$8+Fees!$B$11), IF(L81="Personal Financial Planning (PFP)",(Fees!$B$8+Fees!$B$12),IF(L81="Physician Assistant Program (PAS)",(Fees!$B$8+Fees!$B$13),0)))))))))))</f>
        <v>0</v>
      </c>
      <c r="O81" s="132">
        <f t="shared" si="44"/>
        <v>0</v>
      </c>
      <c r="P81" s="36"/>
      <c r="Q81" s="36"/>
      <c r="R81" s="263"/>
      <c r="S81" s="263"/>
      <c r="T81" s="36"/>
      <c r="U81" s="36"/>
      <c r="V81" s="36"/>
    </row>
    <row r="82" spans="1:22" x14ac:dyDescent="0.25">
      <c r="A82" s="36"/>
      <c r="B82" s="36"/>
      <c r="C82" s="36"/>
      <c r="D82" s="36"/>
      <c r="E82" s="108"/>
      <c r="F82" s="252"/>
      <c r="G82" s="253"/>
      <c r="H82" s="141">
        <f>IF(F82="Business Administration",Fees!$B$3,IF(F82="Engineering",Fees!$B$4,IF(F82="Agriculture",Fees!$B$5,IF(F82="Architecture, Planning &amp; Design",Fees!$B$6,IF(F82="Arts and Sciences",Fees!$B$7,IF(F82="Health &amp; Human Sciences", Fees!$B$8, IF(F82="Veterinary Medicine", Fees!$B$9,IF(F82="Kinesiology (KIN)",(Fees!$B$8+Fees!$B$10), IF(F82="Interior Design &amp; Fashion (AT,ID, FASH)",(Fees!$B$8+Fees!$B$11), IF(F82="Personal Financial Planning (PFP)",(Fees!$B$8+Fees!$B$12),IF(F82="Physician Assistant Program (PAS)",(Fees!$B$8+Fees!$B$13),0)))))))))))</f>
        <v>0</v>
      </c>
      <c r="I82" s="132">
        <f t="shared" si="43"/>
        <v>0</v>
      </c>
      <c r="J82" s="36"/>
      <c r="K82" s="108"/>
      <c r="L82" s="252"/>
      <c r="M82" s="253"/>
      <c r="N82" s="141">
        <f>IF(L82="Business Administration",Fees!$B$3,IF(L82="Engineering",Fees!$B$4,IF(L82="Agriculture",Fees!$B$5,IF(L82="Architecture, Planning &amp; Design",Fees!$B$6,IF(L82="Arts and Sciences",Fees!$B$7,IF(L82="Health &amp; Human Sciences", Fees!$B$8, IF(L82="Veterinary Medicine", Fees!$B$9,IF(L82="Kinesiology (KIN)",(Fees!$B$7+Fees!$B$10), IF(L82="Interior Design &amp; Fashion (AT,ID, FASH)",(Fees!$B$8+Fees!$B$11), IF(L82="Personal Financial Planning (PFP)",(Fees!$B$8+Fees!$B$12),IF(L82="Physician Assistant Program (PAS)",(Fees!$B$8+Fees!$B$13),0)))))))))))</f>
        <v>0</v>
      </c>
      <c r="O82" s="132">
        <f t="shared" si="44"/>
        <v>0</v>
      </c>
      <c r="P82" s="36"/>
      <c r="Q82" s="36"/>
      <c r="R82" s="263"/>
      <c r="S82" s="263"/>
      <c r="T82" s="36"/>
      <c r="U82" s="36"/>
      <c r="V82" s="36"/>
    </row>
    <row r="83" spans="1:22" x14ac:dyDescent="0.25">
      <c r="A83" s="36"/>
      <c r="B83" s="36"/>
      <c r="C83" s="36"/>
      <c r="D83" s="109"/>
      <c r="E83" s="110">
        <v>0</v>
      </c>
      <c r="F83" s="109" t="s">
        <v>67</v>
      </c>
      <c r="G83" s="109"/>
      <c r="H83" s="118"/>
      <c r="I83" s="133">
        <f>SUM(I78:I82)</f>
        <v>0</v>
      </c>
      <c r="J83" s="109" t="s">
        <v>68</v>
      </c>
      <c r="K83" s="110">
        <v>0</v>
      </c>
      <c r="L83" s="109" t="s">
        <v>67</v>
      </c>
      <c r="M83" s="109"/>
      <c r="N83" s="118"/>
      <c r="O83" s="133">
        <f>SUM(O78:O82)</f>
        <v>0</v>
      </c>
      <c r="P83" s="111" t="s">
        <v>68</v>
      </c>
      <c r="Q83" s="36"/>
      <c r="R83" s="36"/>
      <c r="S83" s="36"/>
      <c r="T83" s="36"/>
      <c r="U83" s="36"/>
      <c r="V83" s="36"/>
    </row>
    <row r="84" spans="1:22" x14ac:dyDescent="0.25">
      <c r="A84" s="36"/>
      <c r="B84" s="36"/>
      <c r="C84" s="36"/>
      <c r="D84" s="36"/>
      <c r="E84" s="36"/>
      <c r="F84" s="36"/>
      <c r="G84" s="36"/>
      <c r="H84" s="36"/>
      <c r="I84" s="36"/>
      <c r="J84" s="36"/>
      <c r="K84" s="36"/>
      <c r="L84" s="36"/>
      <c r="M84" s="36"/>
      <c r="N84" s="36"/>
      <c r="O84" s="36"/>
      <c r="P84" s="113"/>
      <c r="Q84" s="36"/>
      <c r="R84" s="36"/>
      <c r="S84" s="36"/>
      <c r="T84" s="36"/>
      <c r="U84" s="36"/>
      <c r="V84" s="36"/>
    </row>
  </sheetData>
  <sheetProtection algorithmName="SHA-512" hashValue="iawvkEjQMv9KHNVejuJg0ReYkYcsvDE5fzY9ge3lQuhCwlQ+pTd2FKHntWrCrwBZ8/RTapEuVoVktYyp6Iu6IQ==" saltValue="pGeaMB57+kCjwGp0DQHR9w==" spinCount="100000" sheet="1" objects="1" scenarios="1"/>
  <protectedRanges>
    <protectedRange sqref="C6:S9 C12:S12 C15:S15" name="Range1"/>
    <protectedRange sqref="E22:E24 E28 H22:H24 H28 K22:K24 K28 N22:N24 N28 Q22:Q24 Q28 T22:T25 T28" name="Range2"/>
    <protectedRange sqref="E38:G42 K38:M42 Q38:S42 E46:G50 K46:M50 Q46:S50 E54:G58 K54:M58 Q54:S58 E62:G66 K62:M66 Q62:S66 E70:G74 K70:M74 Q70:S74 E78:G82 K78:M82" name="Range3"/>
    <protectedRange sqref="C32" name="Range4"/>
    <protectedRange sqref="B22:B23" name="Range5"/>
    <protectedRange sqref="E25 H25 K25 N25 Q25 T25" name="Range6"/>
  </protectedRanges>
  <mergeCells count="216">
    <mergeCell ref="A1:B1"/>
    <mergeCell ref="F81:G81"/>
    <mergeCell ref="L81:M81"/>
    <mergeCell ref="R81:S81"/>
    <mergeCell ref="F82:G82"/>
    <mergeCell ref="L82:M82"/>
    <mergeCell ref="R82:S82"/>
    <mergeCell ref="F79:G79"/>
    <mergeCell ref="L79:M79"/>
    <mergeCell ref="R79:S79"/>
    <mergeCell ref="F80:G80"/>
    <mergeCell ref="L80:M80"/>
    <mergeCell ref="R80:S80"/>
    <mergeCell ref="Q76:R76"/>
    <mergeCell ref="F77:G77"/>
    <mergeCell ref="L77:M77"/>
    <mergeCell ref="R77:S77"/>
    <mergeCell ref="F78:G78"/>
    <mergeCell ref="L78:M78"/>
    <mergeCell ref="R78:S78"/>
    <mergeCell ref="F73:G73"/>
    <mergeCell ref="L73:M73"/>
    <mergeCell ref="R73:S73"/>
    <mergeCell ref="F74:G74"/>
    <mergeCell ref="L74:M74"/>
    <mergeCell ref="R74:S74"/>
    <mergeCell ref="F71:G71"/>
    <mergeCell ref="L71:M71"/>
    <mergeCell ref="R71:S71"/>
    <mergeCell ref="F72:G72"/>
    <mergeCell ref="L72:M72"/>
    <mergeCell ref="R72:S72"/>
    <mergeCell ref="Q68:R68"/>
    <mergeCell ref="F69:G69"/>
    <mergeCell ref="L69:M69"/>
    <mergeCell ref="R69:S69"/>
    <mergeCell ref="F70:G70"/>
    <mergeCell ref="L70:M70"/>
    <mergeCell ref="R70:S70"/>
    <mergeCell ref="F65:G65"/>
    <mergeCell ref="L65:M65"/>
    <mergeCell ref="R65:S65"/>
    <mergeCell ref="F66:G66"/>
    <mergeCell ref="L66:M66"/>
    <mergeCell ref="R66:S66"/>
    <mergeCell ref="F63:G63"/>
    <mergeCell ref="L63:M63"/>
    <mergeCell ref="R63:S63"/>
    <mergeCell ref="F64:G64"/>
    <mergeCell ref="L64:M64"/>
    <mergeCell ref="R64:S64"/>
    <mergeCell ref="Q60:R60"/>
    <mergeCell ref="F61:G61"/>
    <mergeCell ref="L61:M61"/>
    <mergeCell ref="R61:S61"/>
    <mergeCell ref="F62:G62"/>
    <mergeCell ref="L62:M62"/>
    <mergeCell ref="R62:S62"/>
    <mergeCell ref="F57:G57"/>
    <mergeCell ref="L57:M57"/>
    <mergeCell ref="R57:S57"/>
    <mergeCell ref="F58:G58"/>
    <mergeCell ref="L58:M58"/>
    <mergeCell ref="R58:S58"/>
    <mergeCell ref="F55:G55"/>
    <mergeCell ref="L55:M55"/>
    <mergeCell ref="R55:S55"/>
    <mergeCell ref="F56:G56"/>
    <mergeCell ref="L56:M56"/>
    <mergeCell ref="R56:S56"/>
    <mergeCell ref="Q52:R52"/>
    <mergeCell ref="F53:G53"/>
    <mergeCell ref="L53:M53"/>
    <mergeCell ref="R53:S53"/>
    <mergeCell ref="F54:G54"/>
    <mergeCell ref="L54:M54"/>
    <mergeCell ref="R54:S54"/>
    <mergeCell ref="F49:G49"/>
    <mergeCell ref="L49:M49"/>
    <mergeCell ref="R49:S49"/>
    <mergeCell ref="F50:G50"/>
    <mergeCell ref="L50:M50"/>
    <mergeCell ref="R50:S50"/>
    <mergeCell ref="F47:G47"/>
    <mergeCell ref="L47:M47"/>
    <mergeCell ref="R47:S47"/>
    <mergeCell ref="F48:G48"/>
    <mergeCell ref="L48:M48"/>
    <mergeCell ref="R48:S48"/>
    <mergeCell ref="Q44:R44"/>
    <mergeCell ref="F45:G45"/>
    <mergeCell ref="L45:M45"/>
    <mergeCell ref="R45:S45"/>
    <mergeCell ref="F46:G46"/>
    <mergeCell ref="L46:M46"/>
    <mergeCell ref="R46:S46"/>
    <mergeCell ref="F41:G41"/>
    <mergeCell ref="L41:M41"/>
    <mergeCell ref="R41:S41"/>
    <mergeCell ref="F42:G42"/>
    <mergeCell ref="L42:M42"/>
    <mergeCell ref="R42:S42"/>
    <mergeCell ref="F39:G39"/>
    <mergeCell ref="L39:M39"/>
    <mergeCell ref="R39:S39"/>
    <mergeCell ref="F40:G40"/>
    <mergeCell ref="L40:M40"/>
    <mergeCell ref="R40:S40"/>
    <mergeCell ref="C34:C36"/>
    <mergeCell ref="Q36:R36"/>
    <mergeCell ref="F37:G37"/>
    <mergeCell ref="L37:M37"/>
    <mergeCell ref="R37:S37"/>
    <mergeCell ref="F38:G38"/>
    <mergeCell ref="L38:M38"/>
    <mergeCell ref="R38:S38"/>
    <mergeCell ref="C29:D29"/>
    <mergeCell ref="F29:G29"/>
    <mergeCell ref="I29:J29"/>
    <mergeCell ref="L29:M29"/>
    <mergeCell ref="O29:P29"/>
    <mergeCell ref="R29:S29"/>
    <mergeCell ref="C28:D28"/>
    <mergeCell ref="F28:G28"/>
    <mergeCell ref="I28:J28"/>
    <mergeCell ref="L28:M28"/>
    <mergeCell ref="O28:P28"/>
    <mergeCell ref="R28:S28"/>
    <mergeCell ref="R26:S26"/>
    <mergeCell ref="C27:D27"/>
    <mergeCell ref="F27:G27"/>
    <mergeCell ref="I27:J27"/>
    <mergeCell ref="L27:M27"/>
    <mergeCell ref="O27:P27"/>
    <mergeCell ref="R27:S27"/>
    <mergeCell ref="A26:B26"/>
    <mergeCell ref="C26:D26"/>
    <mergeCell ref="F26:G26"/>
    <mergeCell ref="I26:J26"/>
    <mergeCell ref="L26:M26"/>
    <mergeCell ref="O26:P26"/>
    <mergeCell ref="R22:S22"/>
    <mergeCell ref="C25:D25"/>
    <mergeCell ref="F25:G25"/>
    <mergeCell ref="I25:J25"/>
    <mergeCell ref="L25:M25"/>
    <mergeCell ref="O25:P25"/>
    <mergeCell ref="R25:S25"/>
    <mergeCell ref="C24:D24"/>
    <mergeCell ref="F24:G24"/>
    <mergeCell ref="I24:J24"/>
    <mergeCell ref="L24:M24"/>
    <mergeCell ref="O24:P24"/>
    <mergeCell ref="R24:S24"/>
    <mergeCell ref="A16:B16"/>
    <mergeCell ref="U16:X16"/>
    <mergeCell ref="A17:B17"/>
    <mergeCell ref="U17:X17"/>
    <mergeCell ref="A20:B20"/>
    <mergeCell ref="V20:Y29"/>
    <mergeCell ref="A21:B21"/>
    <mergeCell ref="C21:E21"/>
    <mergeCell ref="F21:H21"/>
    <mergeCell ref="I21:K21"/>
    <mergeCell ref="C23:D23"/>
    <mergeCell ref="F23:G23"/>
    <mergeCell ref="I23:J23"/>
    <mergeCell ref="L23:M23"/>
    <mergeCell ref="O23:P23"/>
    <mergeCell ref="R23:S23"/>
    <mergeCell ref="L21:N21"/>
    <mergeCell ref="O21:Q21"/>
    <mergeCell ref="R21:T21"/>
    <mergeCell ref="C22:D22"/>
    <mergeCell ref="F22:G22"/>
    <mergeCell ref="I22:J22"/>
    <mergeCell ref="L22:M22"/>
    <mergeCell ref="O22:P22"/>
    <mergeCell ref="U15:X15"/>
    <mergeCell ref="R9:S9"/>
    <mergeCell ref="U9:X9"/>
    <mergeCell ref="U10:X10"/>
    <mergeCell ref="A11:B11"/>
    <mergeCell ref="U11:X11"/>
    <mergeCell ref="A12:B12"/>
    <mergeCell ref="U12:X12"/>
    <mergeCell ref="A9:B10"/>
    <mergeCell ref="C9:D9"/>
    <mergeCell ref="F9:G9"/>
    <mergeCell ref="I9:J9"/>
    <mergeCell ref="L9:M9"/>
    <mergeCell ref="O9:P9"/>
    <mergeCell ref="A34:A36"/>
    <mergeCell ref="A8:B8"/>
    <mergeCell ref="U8:X8"/>
    <mergeCell ref="O2:Q2"/>
    <mergeCell ref="R2:S2"/>
    <mergeCell ref="A3:B3"/>
    <mergeCell ref="A4:B4"/>
    <mergeCell ref="U4:X4"/>
    <mergeCell ref="A5:B5"/>
    <mergeCell ref="U5:X5"/>
    <mergeCell ref="A2:B2"/>
    <mergeCell ref="C2:E2"/>
    <mergeCell ref="F2:H2"/>
    <mergeCell ref="I2:K2"/>
    <mergeCell ref="L2:N2"/>
    <mergeCell ref="A6:B6"/>
    <mergeCell ref="U6:X6"/>
    <mergeCell ref="A7:B7"/>
    <mergeCell ref="U7:X7"/>
    <mergeCell ref="A13:B13"/>
    <mergeCell ref="U13:X13"/>
    <mergeCell ref="A14:B14"/>
    <mergeCell ref="U14:X14"/>
    <mergeCell ref="A15:B15"/>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4230F3B7-8AAE-49F7-8858-FA73A0DFABF1}">
          <x14:formula1>
            <xm:f>Fees!$A$22:$A$23</xm:f>
          </x14:formula1>
          <xm:sqref>C32</xm:sqref>
        </x14:dataValidation>
        <x14:dataValidation type="list" allowBlank="1" showInputMessage="1" showErrorMessage="1" xr:uid="{1BD6876A-DB13-4FFC-802C-0BAC0A02AEA3}">
          <x14:formula1>
            <xm:f>Fees!$A$19:$A$20</xm:f>
          </x14:formula1>
          <xm:sqref>C9:D9 F9:G9 I9:J9 L9:M9 O9:P9 R9:S9</xm:sqref>
        </x14:dataValidation>
        <x14:dataValidation type="list" allowBlank="1" showInputMessage="1" showErrorMessage="1" xr:uid="{E4FF8D6C-E738-430F-AAE4-A50FB04949E2}">
          <x14:formula1>
            <xm:f>Fees!$A$3:$A$9</xm:f>
          </x14:formula1>
          <xm:sqref>F63:F66 L63:L66</xm:sqref>
        </x14:dataValidation>
        <x14:dataValidation type="list" allowBlank="1" showInputMessage="1" showErrorMessage="1" xr:uid="{6CB451E4-F711-49F5-9AEE-2D3F7D0AB732}">
          <x14:formula1>
            <xm:f>Fees!$A$3:$A$13</xm:f>
          </x14:formula1>
          <xm:sqref>F38:G42 F46:G50 L38:M42 R38:S42 R46:S50 L46:M50 L54:M58 R54:S58 F62:G62 L62:M62 R62:S66 R70:S74 L70:M74 F70:G74 F78:G82 L78:M82 F54:G58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FC0B5-4F9B-47FF-BDFA-BF21C738EC02}">
  <sheetPr>
    <tabColor theme="8" tint="0.79998168889431442"/>
  </sheetPr>
  <dimension ref="A1:B126"/>
  <sheetViews>
    <sheetView workbookViewId="0">
      <selection activeCell="B5" sqref="B5"/>
    </sheetView>
  </sheetViews>
  <sheetFormatPr defaultRowHeight="15" x14ac:dyDescent="0.25"/>
  <cols>
    <col min="1" max="1" width="69.5703125" bestFit="1" customWidth="1"/>
    <col min="2" max="2" width="11.42578125" style="131" customWidth="1"/>
  </cols>
  <sheetData>
    <row r="1" spans="1:2" ht="60.75" customHeight="1" x14ac:dyDescent="0.5">
      <c r="A1" s="265" t="s">
        <v>80</v>
      </c>
      <c r="B1" s="266"/>
    </row>
    <row r="2" spans="1:2" ht="15.75" x14ac:dyDescent="0.25">
      <c r="A2" s="123" t="s">
        <v>81</v>
      </c>
      <c r="B2" s="124" t="s">
        <v>82</v>
      </c>
    </row>
    <row r="3" spans="1:2" ht="15.75" x14ac:dyDescent="0.25">
      <c r="A3" s="267" t="s">
        <v>83</v>
      </c>
      <c r="B3" s="268"/>
    </row>
    <row r="4" spans="1:2" ht="15.75" x14ac:dyDescent="0.25">
      <c r="A4" s="125" t="s">
        <v>84</v>
      </c>
      <c r="B4" s="126"/>
    </row>
    <row r="5" spans="1:2" ht="15.75" x14ac:dyDescent="0.25">
      <c r="A5" s="127" t="s">
        <v>85</v>
      </c>
      <c r="B5" s="126"/>
    </row>
    <row r="6" spans="1:2" ht="15.75" x14ac:dyDescent="0.25">
      <c r="A6" s="127" t="s">
        <v>86</v>
      </c>
      <c r="B6" s="126"/>
    </row>
    <row r="7" spans="1:2" ht="15.75" x14ac:dyDescent="0.25">
      <c r="A7" s="127" t="s">
        <v>87</v>
      </c>
      <c r="B7" s="126"/>
    </row>
    <row r="8" spans="1:2" ht="15.75" x14ac:dyDescent="0.25">
      <c r="A8" s="125" t="s">
        <v>88</v>
      </c>
      <c r="B8" s="126"/>
    </row>
    <row r="9" spans="1:2" ht="15.75" x14ac:dyDescent="0.25">
      <c r="A9" s="127" t="s">
        <v>89</v>
      </c>
      <c r="B9" s="126"/>
    </row>
    <row r="10" spans="1:2" ht="15.75" x14ac:dyDescent="0.25">
      <c r="A10" s="127" t="s">
        <v>90</v>
      </c>
      <c r="B10" s="126"/>
    </row>
    <row r="11" spans="1:2" ht="15.75" x14ac:dyDescent="0.25">
      <c r="A11" s="127" t="s">
        <v>91</v>
      </c>
      <c r="B11" s="126"/>
    </row>
    <row r="12" spans="1:2" ht="15.75" x14ac:dyDescent="0.25">
      <c r="A12" s="127" t="s">
        <v>92</v>
      </c>
      <c r="B12" s="126"/>
    </row>
    <row r="13" spans="1:2" ht="15.75" x14ac:dyDescent="0.25">
      <c r="A13" s="127" t="s">
        <v>93</v>
      </c>
      <c r="B13" s="126"/>
    </row>
    <row r="14" spans="1:2" ht="15.75" x14ac:dyDescent="0.25">
      <c r="A14" s="125" t="s">
        <v>94</v>
      </c>
      <c r="B14" s="126"/>
    </row>
    <row r="15" spans="1:2" ht="15.75" x14ac:dyDescent="0.25">
      <c r="A15" s="127" t="s">
        <v>95</v>
      </c>
      <c r="B15" s="126"/>
    </row>
    <row r="16" spans="1:2" ht="15.75" x14ac:dyDescent="0.25">
      <c r="A16" s="127" t="s">
        <v>96</v>
      </c>
      <c r="B16" s="126"/>
    </row>
    <row r="17" spans="1:2" ht="15.75" x14ac:dyDescent="0.25">
      <c r="A17" s="127" t="s">
        <v>97</v>
      </c>
      <c r="B17" s="126"/>
    </row>
    <row r="18" spans="1:2" ht="15.75" x14ac:dyDescent="0.25">
      <c r="A18" s="127" t="s">
        <v>98</v>
      </c>
      <c r="B18" s="126"/>
    </row>
    <row r="19" spans="1:2" ht="15.75" x14ac:dyDescent="0.25">
      <c r="A19" s="125" t="s">
        <v>99</v>
      </c>
      <c r="B19" s="126"/>
    </row>
    <row r="20" spans="1:2" ht="15.75" x14ac:dyDescent="0.25">
      <c r="A20" s="127" t="s">
        <v>100</v>
      </c>
      <c r="B20" s="126"/>
    </row>
    <row r="21" spans="1:2" ht="15.75" x14ac:dyDescent="0.25">
      <c r="A21" s="127" t="s">
        <v>101</v>
      </c>
      <c r="B21" s="126"/>
    </row>
    <row r="22" spans="1:2" ht="15.75" x14ac:dyDescent="0.25">
      <c r="A22" s="125" t="s">
        <v>102</v>
      </c>
      <c r="B22" s="126"/>
    </row>
    <row r="23" spans="1:2" ht="15.75" x14ac:dyDescent="0.25">
      <c r="A23" s="127" t="s">
        <v>103</v>
      </c>
      <c r="B23" s="126"/>
    </row>
    <row r="24" spans="1:2" ht="15.75" x14ac:dyDescent="0.25">
      <c r="A24" s="127" t="s">
        <v>104</v>
      </c>
      <c r="B24" s="126"/>
    </row>
    <row r="25" spans="1:2" ht="15.75" x14ac:dyDescent="0.25">
      <c r="A25" s="125" t="s">
        <v>105</v>
      </c>
      <c r="B25" s="126"/>
    </row>
    <row r="26" spans="1:2" ht="15.75" x14ac:dyDescent="0.25">
      <c r="A26" s="127" t="s">
        <v>106</v>
      </c>
      <c r="B26" s="126"/>
    </row>
    <row r="27" spans="1:2" ht="15.75" x14ac:dyDescent="0.25">
      <c r="A27" s="127" t="s">
        <v>107</v>
      </c>
      <c r="B27" s="126"/>
    </row>
    <row r="28" spans="1:2" ht="15.75" x14ac:dyDescent="0.25">
      <c r="A28" s="127" t="s">
        <v>108</v>
      </c>
      <c r="B28" s="126"/>
    </row>
    <row r="29" spans="1:2" ht="15.75" x14ac:dyDescent="0.25">
      <c r="A29" s="127" t="s">
        <v>109</v>
      </c>
      <c r="B29" s="126"/>
    </row>
    <row r="30" spans="1:2" ht="15.75" x14ac:dyDescent="0.25">
      <c r="A30" s="127" t="s">
        <v>110</v>
      </c>
      <c r="B30" s="126"/>
    </row>
    <row r="31" spans="1:2" ht="15.75" x14ac:dyDescent="0.25">
      <c r="A31" s="127" t="s">
        <v>111</v>
      </c>
      <c r="B31" s="126"/>
    </row>
    <row r="32" spans="1:2" ht="15.75" x14ac:dyDescent="0.25">
      <c r="A32" s="125" t="s">
        <v>112</v>
      </c>
      <c r="B32" s="126"/>
    </row>
    <row r="33" spans="1:2" ht="15.75" x14ac:dyDescent="0.25">
      <c r="A33" s="127" t="s">
        <v>113</v>
      </c>
      <c r="B33" s="126"/>
    </row>
    <row r="34" spans="1:2" ht="15.75" x14ac:dyDescent="0.25">
      <c r="A34" s="127" t="s">
        <v>114</v>
      </c>
      <c r="B34" s="126"/>
    </row>
    <row r="35" spans="1:2" ht="15.75" x14ac:dyDescent="0.25">
      <c r="A35" s="127" t="s">
        <v>115</v>
      </c>
      <c r="B35" s="126"/>
    </row>
    <row r="36" spans="1:2" ht="15.75" x14ac:dyDescent="0.25">
      <c r="A36" s="127"/>
      <c r="B36" s="126"/>
    </row>
    <row r="37" spans="1:2" ht="15.75" x14ac:dyDescent="0.25">
      <c r="A37" s="127"/>
      <c r="B37" s="126"/>
    </row>
    <row r="38" spans="1:2" ht="15.75" x14ac:dyDescent="0.25">
      <c r="A38" s="128" t="s">
        <v>21</v>
      </c>
      <c r="B38" s="129">
        <f>SUM(B4:B37)</f>
        <v>0</v>
      </c>
    </row>
    <row r="39" spans="1:2" ht="15.75" x14ac:dyDescent="0.25">
      <c r="A39" s="130"/>
      <c r="B39" s="130"/>
    </row>
    <row r="40" spans="1:2" x14ac:dyDescent="0.25">
      <c r="B40"/>
    </row>
    <row r="41" spans="1:2" x14ac:dyDescent="0.25">
      <c r="B41"/>
    </row>
    <row r="42" spans="1:2" x14ac:dyDescent="0.25">
      <c r="B42"/>
    </row>
    <row r="43" spans="1:2" x14ac:dyDescent="0.25">
      <c r="B43"/>
    </row>
    <row r="44" spans="1:2" x14ac:dyDescent="0.25">
      <c r="B44"/>
    </row>
    <row r="45" spans="1:2" x14ac:dyDescent="0.25">
      <c r="B45"/>
    </row>
    <row r="46" spans="1:2" x14ac:dyDescent="0.25">
      <c r="B46"/>
    </row>
    <row r="47" spans="1:2" x14ac:dyDescent="0.25">
      <c r="B47"/>
    </row>
    <row r="48" spans="1: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sheetData>
  <mergeCells count="2">
    <mergeCell ref="A1:B1"/>
    <mergeCell ref="A3:B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tint="0.79998168889431442"/>
  </sheetPr>
  <dimension ref="A1:C50"/>
  <sheetViews>
    <sheetView showGridLines="0" workbookViewId="0">
      <selection activeCell="B5" sqref="B5"/>
    </sheetView>
  </sheetViews>
  <sheetFormatPr defaultColWidth="9.140625" defaultRowHeight="15.75" x14ac:dyDescent="0.25"/>
  <cols>
    <col min="1" max="1" width="67" style="1" customWidth="1"/>
    <col min="2" max="2" width="13.140625" style="2" customWidth="1"/>
    <col min="3" max="3" width="57.5703125" style="1" customWidth="1"/>
    <col min="4" max="6" width="9.140625" style="1"/>
    <col min="7" max="7" width="12" style="1" customWidth="1"/>
    <col min="8" max="16384" width="9.140625" style="1"/>
  </cols>
  <sheetData>
    <row r="1" spans="1:3" ht="69" customHeight="1" x14ac:dyDescent="0.5">
      <c r="A1" s="269" t="s">
        <v>116</v>
      </c>
      <c r="B1" s="270"/>
    </row>
    <row r="2" spans="1:3" x14ac:dyDescent="0.25">
      <c r="A2" s="29" t="s">
        <v>81</v>
      </c>
      <c r="B2" s="26" t="s">
        <v>82</v>
      </c>
    </row>
    <row r="3" spans="1:3" ht="19.5" customHeight="1" x14ac:dyDescent="0.25">
      <c r="A3" s="274" t="s">
        <v>83</v>
      </c>
      <c r="B3" s="275"/>
    </row>
    <row r="4" spans="1:3" x14ac:dyDescent="0.25">
      <c r="A4" s="27" t="s">
        <v>117</v>
      </c>
      <c r="B4" s="179"/>
    </row>
    <row r="5" spans="1:3" x14ac:dyDescent="0.25">
      <c r="A5" s="28" t="s">
        <v>85</v>
      </c>
      <c r="B5" s="179"/>
      <c r="C5" s="4"/>
    </row>
    <row r="6" spans="1:3" x14ac:dyDescent="0.25">
      <c r="A6" s="28" t="s">
        <v>118</v>
      </c>
      <c r="B6" s="179"/>
    </row>
    <row r="7" spans="1:3" x14ac:dyDescent="0.25">
      <c r="A7" s="28" t="s">
        <v>119</v>
      </c>
      <c r="B7" s="179"/>
    </row>
    <row r="8" spans="1:3" x14ac:dyDescent="0.25">
      <c r="A8" s="28" t="s">
        <v>120</v>
      </c>
      <c r="B8" s="179"/>
    </row>
    <row r="9" spans="1:3" x14ac:dyDescent="0.25">
      <c r="A9" s="28" t="s">
        <v>87</v>
      </c>
      <c r="B9" s="179"/>
    </row>
    <row r="10" spans="1:3" ht="15" customHeight="1" x14ac:dyDescent="0.25">
      <c r="A10" s="27" t="s">
        <v>88</v>
      </c>
      <c r="B10" s="179"/>
    </row>
    <row r="11" spans="1:3" s="3" customFormat="1" ht="13.5" customHeight="1" x14ac:dyDescent="0.25">
      <c r="A11" s="28" t="s">
        <v>89</v>
      </c>
      <c r="B11" s="179"/>
    </row>
    <row r="12" spans="1:3" ht="14.25" customHeight="1" x14ac:dyDescent="0.25">
      <c r="A12" s="28" t="s">
        <v>90</v>
      </c>
      <c r="B12" s="179"/>
    </row>
    <row r="13" spans="1:3" ht="15.75" customHeight="1" x14ac:dyDescent="0.25">
      <c r="A13" s="28" t="s">
        <v>91</v>
      </c>
      <c r="B13" s="179"/>
      <c r="C13" s="272"/>
    </row>
    <row r="14" spans="1:3" ht="15.75" customHeight="1" x14ac:dyDescent="0.25">
      <c r="A14" s="28" t="s">
        <v>92</v>
      </c>
      <c r="B14" s="179"/>
      <c r="C14" s="272"/>
    </row>
    <row r="15" spans="1:3" ht="15.75" customHeight="1" x14ac:dyDescent="0.25">
      <c r="A15" s="28" t="s">
        <v>93</v>
      </c>
      <c r="B15" s="179"/>
      <c r="C15" s="272"/>
    </row>
    <row r="16" spans="1:3" ht="15.75" customHeight="1" x14ac:dyDescent="0.25">
      <c r="A16" s="27" t="s">
        <v>94</v>
      </c>
      <c r="B16" s="179"/>
      <c r="C16" s="273"/>
    </row>
    <row r="17" spans="1:3" ht="15.75" customHeight="1" x14ac:dyDescent="0.25">
      <c r="A17" s="28" t="s">
        <v>95</v>
      </c>
      <c r="B17" s="179"/>
      <c r="C17" s="273"/>
    </row>
    <row r="18" spans="1:3" ht="15.75" customHeight="1" x14ac:dyDescent="0.25">
      <c r="A18" s="28" t="s">
        <v>96</v>
      </c>
      <c r="B18" s="179"/>
      <c r="C18" s="273"/>
    </row>
    <row r="19" spans="1:3" ht="15.75" customHeight="1" x14ac:dyDescent="0.25">
      <c r="A19" s="28" t="s">
        <v>97</v>
      </c>
      <c r="B19" s="179"/>
    </row>
    <row r="20" spans="1:3" ht="15.75" customHeight="1" x14ac:dyDescent="0.25">
      <c r="A20" s="28" t="s">
        <v>121</v>
      </c>
      <c r="B20" s="179"/>
    </row>
    <row r="21" spans="1:3" ht="15.75" customHeight="1" x14ac:dyDescent="0.25">
      <c r="A21" s="27" t="s">
        <v>99</v>
      </c>
      <c r="B21" s="179"/>
    </row>
    <row r="22" spans="1:3" ht="15.75" customHeight="1" x14ac:dyDescent="0.25">
      <c r="A22" s="28" t="s">
        <v>100</v>
      </c>
      <c r="B22" s="179"/>
    </row>
    <row r="23" spans="1:3" ht="15.75" customHeight="1" x14ac:dyDescent="0.25">
      <c r="A23" s="28" t="s">
        <v>101</v>
      </c>
      <c r="B23" s="179"/>
    </row>
    <row r="24" spans="1:3" ht="16.5" customHeight="1" x14ac:dyDescent="0.25">
      <c r="A24" s="27" t="s">
        <v>102</v>
      </c>
      <c r="B24" s="179"/>
    </row>
    <row r="25" spans="1:3" ht="15.75" customHeight="1" x14ac:dyDescent="0.25">
      <c r="A25" s="28" t="s">
        <v>103</v>
      </c>
      <c r="B25" s="179"/>
    </row>
    <row r="26" spans="1:3" ht="15.75" customHeight="1" x14ac:dyDescent="0.25">
      <c r="A26" s="28" t="s">
        <v>104</v>
      </c>
      <c r="B26" s="179"/>
    </row>
    <row r="27" spans="1:3" ht="15.75" customHeight="1" x14ac:dyDescent="0.25">
      <c r="A27" s="27" t="s">
        <v>105</v>
      </c>
      <c r="B27" s="179"/>
      <c r="C27" s="14"/>
    </row>
    <row r="28" spans="1:3" ht="15.75" customHeight="1" x14ac:dyDescent="0.25">
      <c r="A28" s="28" t="s">
        <v>106</v>
      </c>
      <c r="B28" s="179"/>
    </row>
    <row r="29" spans="1:3" ht="15.75" customHeight="1" x14ac:dyDescent="0.25">
      <c r="A29" s="28" t="s">
        <v>107</v>
      </c>
      <c r="B29" s="179"/>
    </row>
    <row r="30" spans="1:3" ht="15.75" customHeight="1" x14ac:dyDescent="0.25">
      <c r="A30" s="28" t="s">
        <v>108</v>
      </c>
      <c r="B30" s="179"/>
    </row>
    <row r="31" spans="1:3" ht="15.75" customHeight="1" x14ac:dyDescent="0.25">
      <c r="A31" s="28" t="s">
        <v>109</v>
      </c>
      <c r="B31" s="179"/>
    </row>
    <row r="32" spans="1:3" ht="15.75" customHeight="1" x14ac:dyDescent="0.25">
      <c r="A32" s="28" t="s">
        <v>110</v>
      </c>
      <c r="B32" s="179"/>
    </row>
    <row r="33" spans="1:2" ht="15.75" customHeight="1" x14ac:dyDescent="0.25">
      <c r="A33" s="28" t="s">
        <v>111</v>
      </c>
      <c r="B33" s="179"/>
    </row>
    <row r="34" spans="1:2" ht="15.75" customHeight="1" x14ac:dyDescent="0.25">
      <c r="A34" s="27" t="s">
        <v>112</v>
      </c>
      <c r="B34" s="179"/>
    </row>
    <row r="35" spans="1:2" ht="15.75" customHeight="1" x14ac:dyDescent="0.25">
      <c r="A35" s="28" t="s">
        <v>113</v>
      </c>
      <c r="B35" s="179"/>
    </row>
    <row r="36" spans="1:2" ht="15.75" customHeight="1" x14ac:dyDescent="0.25">
      <c r="A36" s="28" t="s">
        <v>114</v>
      </c>
      <c r="B36" s="179"/>
    </row>
    <row r="37" spans="1:2" ht="15.75" customHeight="1" x14ac:dyDescent="0.25">
      <c r="A37" s="28" t="s">
        <v>115</v>
      </c>
      <c r="B37" s="179"/>
    </row>
    <row r="38" spans="1:2" ht="15.75" customHeight="1" x14ac:dyDescent="0.25">
      <c r="A38" s="28"/>
      <c r="B38" s="179"/>
    </row>
    <row r="39" spans="1:2" ht="15.75" customHeight="1" x14ac:dyDescent="0.25">
      <c r="A39" s="28"/>
      <c r="B39" s="179"/>
    </row>
    <row r="40" spans="1:2" ht="15.75" customHeight="1" x14ac:dyDescent="0.25">
      <c r="A40" s="35" t="s">
        <v>21</v>
      </c>
      <c r="B40" s="180">
        <f>SUM(B5:B39)</f>
        <v>0</v>
      </c>
    </row>
    <row r="41" spans="1:2" ht="15.75" customHeight="1" x14ac:dyDescent="0.25">
      <c r="A41" s="30"/>
      <c r="B41" s="31"/>
    </row>
    <row r="42" spans="1:2" ht="15.75" customHeight="1" x14ac:dyDescent="0.25">
      <c r="A42" s="30"/>
      <c r="B42" s="31"/>
    </row>
    <row r="43" spans="1:2" ht="15.75" customHeight="1" x14ac:dyDescent="0.25">
      <c r="A43" s="30"/>
      <c r="B43" s="31"/>
    </row>
    <row r="44" spans="1:2" ht="15.75" customHeight="1" x14ac:dyDescent="0.25">
      <c r="A44" s="30"/>
      <c r="B44" s="31"/>
    </row>
    <row r="45" spans="1:2" ht="17.25" customHeight="1" x14ac:dyDescent="0.25">
      <c r="A45" s="30"/>
      <c r="B45" s="31"/>
    </row>
    <row r="46" spans="1:2" ht="15.75" customHeight="1" x14ac:dyDescent="0.25">
      <c r="A46" s="30"/>
      <c r="B46" s="31"/>
    </row>
    <row r="47" spans="1:2" ht="15.75" customHeight="1" x14ac:dyDescent="0.25">
      <c r="A47" s="30"/>
      <c r="B47" s="31"/>
    </row>
    <row r="48" spans="1:2" s="3" customFormat="1" ht="30" customHeight="1" x14ac:dyDescent="0.25">
      <c r="A48" s="32"/>
      <c r="B48" s="31"/>
    </row>
    <row r="49" spans="1:2" x14ac:dyDescent="0.25">
      <c r="A49" s="271"/>
      <c r="B49" s="271"/>
    </row>
    <row r="50" spans="1:2" s="3" customFormat="1" ht="30" hidden="1" customHeight="1" x14ac:dyDescent="0.25">
      <c r="A50" s="33" t="s">
        <v>122</v>
      </c>
      <c r="B50" s="34">
        <f>B11-B48</f>
        <v>0</v>
      </c>
    </row>
  </sheetData>
  <customSheetViews>
    <customSheetView guid="{C092AED6-F11B-4232-A1E0-328235921869}" showGridLines="0" hiddenRows="1">
      <selection activeCell="A49" sqref="A49"/>
      <pageMargins left="0" right="0" top="0" bottom="0" header="0" footer="0"/>
      <printOptions horizontalCentered="1" verticalCentered="1"/>
      <pageSetup orientation="portrait" r:id="rId1"/>
    </customSheetView>
    <customSheetView guid="{0C0220E7-9143-4843-A65B-3E7E526898B1}" showGridLines="0" hiddenRows="1">
      <selection activeCell="A49" sqref="A49"/>
      <pageMargins left="0" right="0" top="0" bottom="0" header="0" footer="0"/>
      <printOptions horizontalCentered="1" verticalCentered="1"/>
      <pageSetup orientation="portrait" r:id="rId2"/>
    </customSheetView>
    <customSheetView guid="{13445976-5095-495F-B077-64D8D30B9536}" showGridLines="0" hiddenRows="1">
      <selection activeCell="C47" sqref="C47"/>
      <pageMargins left="0" right="0" top="0" bottom="0" header="0" footer="0"/>
      <printOptions horizontalCentered="1" verticalCentered="1"/>
      <pageSetup orientation="portrait" r:id="rId3"/>
    </customSheetView>
  </customSheetViews>
  <mergeCells count="5">
    <mergeCell ref="A1:B1"/>
    <mergeCell ref="A49:B49"/>
    <mergeCell ref="C13:C15"/>
    <mergeCell ref="C16:C18"/>
    <mergeCell ref="A3:B3"/>
  </mergeCells>
  <printOptions horizontalCentered="1" verticalCentered="1"/>
  <pageMargins left="0" right="0" top="0.5" bottom="0.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D64F4-21B6-4654-9A97-AA405845ABDA}">
  <sheetPr>
    <tabColor rgb="FF00B0F0"/>
  </sheetPr>
  <dimension ref="A1:K15"/>
  <sheetViews>
    <sheetView workbookViewId="0"/>
  </sheetViews>
  <sheetFormatPr defaultRowHeight="15" x14ac:dyDescent="0.25"/>
  <cols>
    <col min="1" max="1" width="39.140625" bestFit="1" customWidth="1"/>
  </cols>
  <sheetData>
    <row r="1" spans="1:11" x14ac:dyDescent="0.25">
      <c r="A1" s="7" t="s">
        <v>123</v>
      </c>
      <c r="B1" s="5"/>
      <c r="C1" s="5"/>
      <c r="D1" s="5"/>
      <c r="E1" s="5"/>
      <c r="F1" s="5"/>
      <c r="G1" s="5"/>
      <c r="H1" s="5"/>
      <c r="I1" s="5"/>
      <c r="J1" s="5"/>
    </row>
    <row r="2" spans="1:11" x14ac:dyDescent="0.25">
      <c r="A2" s="8" t="s">
        <v>124</v>
      </c>
      <c r="B2" s="9" t="s">
        <v>125</v>
      </c>
      <c r="C2" s="5"/>
      <c r="D2" s="5"/>
      <c r="E2" s="5"/>
      <c r="F2" s="5"/>
      <c r="G2" s="5"/>
      <c r="H2" s="5"/>
      <c r="I2" s="5"/>
      <c r="J2" s="5"/>
    </row>
    <row r="3" spans="1:11" x14ac:dyDescent="0.25">
      <c r="A3" s="8" t="s">
        <v>126</v>
      </c>
      <c r="B3" s="9" t="s">
        <v>127</v>
      </c>
      <c r="C3" s="5"/>
      <c r="D3" s="5"/>
      <c r="E3" s="5"/>
      <c r="F3" s="5"/>
      <c r="G3" s="5"/>
      <c r="H3" s="5"/>
      <c r="I3" s="5"/>
      <c r="J3" s="5"/>
    </row>
    <row r="4" spans="1:11" x14ac:dyDescent="0.25">
      <c r="A4" s="8" t="s">
        <v>128</v>
      </c>
      <c r="B4" s="9" t="s">
        <v>129</v>
      </c>
      <c r="C4" s="5"/>
      <c r="D4" s="5"/>
      <c r="E4" s="5"/>
      <c r="F4" s="5"/>
      <c r="G4" s="5"/>
      <c r="H4" s="5"/>
      <c r="I4" s="5"/>
      <c r="J4" s="5"/>
    </row>
    <row r="5" spans="1:11" x14ac:dyDescent="0.25">
      <c r="A5" s="8" t="s">
        <v>130</v>
      </c>
      <c r="B5" s="9" t="s">
        <v>131</v>
      </c>
      <c r="C5" s="5"/>
      <c r="D5" s="5"/>
      <c r="E5" s="5"/>
      <c r="F5" s="5"/>
      <c r="G5" s="5"/>
      <c r="H5" s="5"/>
      <c r="I5" s="5"/>
      <c r="J5" s="5"/>
    </row>
    <row r="6" spans="1:11" x14ac:dyDescent="0.25">
      <c r="A6" s="8" t="s">
        <v>132</v>
      </c>
      <c r="B6" s="9" t="s">
        <v>133</v>
      </c>
      <c r="C6" s="5"/>
      <c r="D6" s="5"/>
      <c r="E6" s="5"/>
      <c r="F6" s="5"/>
      <c r="G6" s="5"/>
      <c r="H6" s="5"/>
      <c r="I6" s="5"/>
      <c r="J6" s="5"/>
    </row>
    <row r="7" spans="1:11" x14ac:dyDescent="0.25">
      <c r="A7" s="8" t="s">
        <v>134</v>
      </c>
      <c r="B7" s="9" t="s">
        <v>135</v>
      </c>
      <c r="C7" s="5"/>
      <c r="D7" s="5"/>
      <c r="E7" s="5"/>
      <c r="F7" s="5"/>
      <c r="G7" s="5"/>
      <c r="H7" s="5"/>
      <c r="I7" s="5"/>
      <c r="J7" s="5"/>
    </row>
    <row r="8" spans="1:11" x14ac:dyDescent="0.25">
      <c r="A8" s="8" t="s">
        <v>136</v>
      </c>
      <c r="B8" s="9" t="s">
        <v>137</v>
      </c>
      <c r="C8" s="5"/>
      <c r="D8" s="5"/>
      <c r="E8" s="5"/>
      <c r="F8" s="5"/>
      <c r="G8" s="5"/>
      <c r="H8" s="5"/>
      <c r="I8" s="5"/>
      <c r="J8" s="5"/>
    </row>
    <row r="9" spans="1:11" x14ac:dyDescent="0.25">
      <c r="A9" s="8" t="s">
        <v>138</v>
      </c>
      <c r="B9" s="9" t="s">
        <v>139</v>
      </c>
      <c r="C9" s="5"/>
      <c r="D9" s="5"/>
      <c r="E9" s="5"/>
      <c r="F9" s="5"/>
      <c r="G9" s="5"/>
      <c r="H9" s="5"/>
      <c r="I9" s="5"/>
      <c r="J9" s="5"/>
    </row>
    <row r="10" spans="1:11" x14ac:dyDescent="0.25">
      <c r="A10" s="8" t="s">
        <v>140</v>
      </c>
      <c r="B10" s="9" t="s">
        <v>141</v>
      </c>
      <c r="C10" s="5"/>
      <c r="D10" s="5"/>
      <c r="E10" s="5"/>
      <c r="F10" s="5"/>
      <c r="G10" s="5"/>
      <c r="H10" s="5"/>
      <c r="I10" s="5"/>
      <c r="J10" s="5"/>
    </row>
    <row r="11" spans="1:11" x14ac:dyDescent="0.25">
      <c r="A11" s="10" t="s">
        <v>142</v>
      </c>
      <c r="B11" s="6"/>
      <c r="C11" s="6"/>
      <c r="D11" s="6"/>
      <c r="E11" s="6"/>
      <c r="F11" s="6"/>
      <c r="G11" s="6"/>
      <c r="H11" s="6"/>
      <c r="I11" s="6"/>
      <c r="J11" s="6"/>
      <c r="K11" s="6"/>
    </row>
    <row r="12" spans="1:11" x14ac:dyDescent="0.25">
      <c r="A12" s="11" t="s">
        <v>143</v>
      </c>
      <c r="B12" s="12" t="s">
        <v>144</v>
      </c>
      <c r="C12" s="6"/>
      <c r="D12" s="6"/>
      <c r="E12" s="6"/>
      <c r="F12" s="6"/>
      <c r="G12" s="6"/>
      <c r="H12" s="6"/>
      <c r="I12" s="6"/>
      <c r="J12" s="6"/>
      <c r="K12" s="6"/>
    </row>
    <row r="13" spans="1:11" x14ac:dyDescent="0.25">
      <c r="A13" s="11" t="s">
        <v>145</v>
      </c>
      <c r="B13" s="12" t="s">
        <v>146</v>
      </c>
      <c r="C13" s="6"/>
      <c r="D13" s="6"/>
      <c r="E13" s="6"/>
      <c r="F13" s="6"/>
      <c r="G13" s="6"/>
      <c r="H13" s="6"/>
      <c r="I13" s="6"/>
      <c r="J13" s="6"/>
      <c r="K13" s="6"/>
    </row>
    <row r="14" spans="1:11" x14ac:dyDescent="0.25">
      <c r="A14" s="11" t="s">
        <v>147</v>
      </c>
      <c r="B14" s="12" t="s">
        <v>148</v>
      </c>
      <c r="C14" s="6"/>
      <c r="D14" s="6"/>
      <c r="E14" s="6"/>
      <c r="F14" s="6"/>
      <c r="G14" s="6"/>
      <c r="H14" s="6"/>
      <c r="I14" s="6"/>
      <c r="J14" s="6"/>
      <c r="K14" s="6"/>
    </row>
    <row r="15" spans="1:11" x14ac:dyDescent="0.25">
      <c r="A15" s="11" t="s">
        <v>149</v>
      </c>
      <c r="B15" s="12" t="s">
        <v>150</v>
      </c>
      <c r="C15" s="6"/>
      <c r="D15" s="6"/>
      <c r="E15" s="6"/>
      <c r="F15" s="6"/>
      <c r="G15" s="6"/>
      <c r="H15" s="6"/>
      <c r="I15" s="6"/>
      <c r="J15" s="6"/>
      <c r="K15" s="6"/>
    </row>
  </sheetData>
  <hyperlinks>
    <hyperlink ref="B3" r:id="rId1" xr:uid="{83A7CC52-B505-4D8F-8E9F-8B5211715832}"/>
    <hyperlink ref="B6" r:id="rId2" xr:uid="{189772F8-2FC7-40E3-A9F2-FD8E820B26F4}"/>
    <hyperlink ref="B7" r:id="rId3" xr:uid="{7B5CB20D-D68B-4132-8EE1-0FBAE60C6E8C}"/>
    <hyperlink ref="B12" r:id="rId4" xr:uid="{0B436347-B089-43B0-82F9-B6893D8E678C}"/>
    <hyperlink ref="B13" r:id="rId5" xr:uid="{D6920A4C-C8CE-487C-BCB2-1E19C78E0C21}"/>
    <hyperlink ref="B14" r:id="rId6" xr:uid="{85A5F48C-7135-4B49-9F31-F8821C30C379}"/>
    <hyperlink ref="B15" r:id="rId7" location="get-help-now " xr:uid="{BCC18732-5651-4F47-815C-2280D1559730}"/>
    <hyperlink ref="B2" r:id="rId8" xr:uid="{14AFCF75-4D01-469D-A6B7-CD35017EAA8E}"/>
    <hyperlink ref="B8" r:id="rId9" xr:uid="{D4B76ED8-A5B5-4F98-9DE5-14AE779B2506}"/>
    <hyperlink ref="B5" r:id="rId10" xr:uid="{B4F121D2-0F33-412C-8E31-93703E270516}"/>
    <hyperlink ref="B9" r:id="rId11" xr:uid="{116A6F42-8B0C-46B5-AF66-17AF2B9EC7C3}"/>
  </hyperlinks>
  <pageMargins left="0.7" right="0.7" top="0.75" bottom="0.75" header="0.3" footer="0.3"/>
  <pageSetup orientation="portrait"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B9EA-7C81-4C2E-839B-CC029008E19C}">
  <sheetPr>
    <tabColor rgb="FF00B050"/>
  </sheetPr>
  <dimension ref="A1:F35"/>
  <sheetViews>
    <sheetView workbookViewId="0">
      <selection activeCell="E11" sqref="E11"/>
    </sheetView>
  </sheetViews>
  <sheetFormatPr defaultRowHeight="15" x14ac:dyDescent="0.25"/>
  <cols>
    <col min="1" max="1" width="33.42578125" bestFit="1" customWidth="1"/>
    <col min="2" max="2" width="14.140625" bestFit="1" customWidth="1"/>
  </cols>
  <sheetData>
    <row r="1" spans="1:6" ht="15.75" thickBot="1" x14ac:dyDescent="0.3">
      <c r="A1" s="15"/>
      <c r="B1" s="16" t="s">
        <v>151</v>
      </c>
    </row>
    <row r="2" spans="1:6" x14ac:dyDescent="0.25">
      <c r="A2" s="17" t="s">
        <v>152</v>
      </c>
      <c r="B2" s="18" t="s">
        <v>153</v>
      </c>
    </row>
    <row r="3" spans="1:6" ht="14.45" customHeight="1" x14ac:dyDescent="0.25">
      <c r="A3" s="19" t="s">
        <v>154</v>
      </c>
      <c r="B3" s="20">
        <v>74.099999999999994</v>
      </c>
      <c r="D3" s="13"/>
      <c r="E3" s="13"/>
      <c r="F3" s="13"/>
    </row>
    <row r="4" spans="1:6" ht="14.45" customHeight="1" x14ac:dyDescent="0.25">
      <c r="A4" s="19" t="s">
        <v>155</v>
      </c>
      <c r="B4" s="20">
        <v>105.6</v>
      </c>
      <c r="D4" s="13"/>
      <c r="E4" s="13"/>
      <c r="F4" s="13"/>
    </row>
    <row r="5" spans="1:6" x14ac:dyDescent="0.25">
      <c r="A5" s="19" t="s">
        <v>156</v>
      </c>
      <c r="B5" s="20">
        <v>22.9</v>
      </c>
      <c r="D5" s="13"/>
      <c r="E5" s="13"/>
      <c r="F5" s="13"/>
    </row>
    <row r="6" spans="1:6" ht="14.45" customHeight="1" x14ac:dyDescent="0.25">
      <c r="A6" s="19" t="s">
        <v>157</v>
      </c>
      <c r="B6" s="20">
        <v>55</v>
      </c>
      <c r="D6" s="13"/>
      <c r="E6" s="13"/>
      <c r="F6" s="13"/>
    </row>
    <row r="7" spans="1:6" x14ac:dyDescent="0.25">
      <c r="A7" s="19" t="s">
        <v>158</v>
      </c>
      <c r="B7" s="20">
        <v>25</v>
      </c>
      <c r="D7" s="13"/>
      <c r="E7" s="13"/>
      <c r="F7" s="13"/>
    </row>
    <row r="8" spans="1:6" ht="14.45" customHeight="1" x14ac:dyDescent="0.25">
      <c r="A8" s="19" t="s">
        <v>159</v>
      </c>
      <c r="B8" s="20">
        <v>28.6</v>
      </c>
      <c r="D8" s="13"/>
      <c r="E8" s="13"/>
      <c r="F8" s="13"/>
    </row>
    <row r="9" spans="1:6" x14ac:dyDescent="0.25">
      <c r="A9" s="21" t="s">
        <v>160</v>
      </c>
      <c r="B9" s="22">
        <v>16</v>
      </c>
      <c r="D9" s="13"/>
      <c r="E9" s="13"/>
      <c r="F9" s="13"/>
    </row>
    <row r="10" spans="1:6" x14ac:dyDescent="0.25">
      <c r="A10" s="23" t="s">
        <v>161</v>
      </c>
      <c r="B10" s="20">
        <v>15</v>
      </c>
      <c r="D10" s="13"/>
      <c r="E10" s="13"/>
      <c r="F10" s="13"/>
    </row>
    <row r="11" spans="1:6" ht="14.45" customHeight="1" x14ac:dyDescent="0.25">
      <c r="A11" s="23" t="s">
        <v>162</v>
      </c>
      <c r="B11" s="20">
        <v>30</v>
      </c>
      <c r="D11" s="13"/>
      <c r="E11" s="13"/>
      <c r="F11" s="13"/>
    </row>
    <row r="12" spans="1:6" x14ac:dyDescent="0.25">
      <c r="A12" s="23" t="s">
        <v>163</v>
      </c>
      <c r="B12" s="20">
        <v>50</v>
      </c>
    </row>
    <row r="13" spans="1:6" x14ac:dyDescent="0.25">
      <c r="A13" s="24" t="s">
        <v>164</v>
      </c>
      <c r="B13" s="22">
        <v>75</v>
      </c>
    </row>
    <row r="15" spans="1:6" x14ac:dyDescent="0.25">
      <c r="A15" t="s">
        <v>165</v>
      </c>
      <c r="B15" s="148">
        <v>489.24</v>
      </c>
    </row>
    <row r="16" spans="1:6" x14ac:dyDescent="0.25">
      <c r="A16" s="147" t="s">
        <v>166</v>
      </c>
      <c r="B16" s="148">
        <v>54.36</v>
      </c>
    </row>
    <row r="17" spans="1:2" x14ac:dyDescent="0.25">
      <c r="A17" s="15" t="s">
        <v>167</v>
      </c>
      <c r="B17" s="16" t="s">
        <v>52</v>
      </c>
    </row>
    <row r="18" spans="1:2" x14ac:dyDescent="0.25">
      <c r="A18" s="15"/>
      <c r="B18" s="15" t="s">
        <v>168</v>
      </c>
    </row>
    <row r="19" spans="1:2" x14ac:dyDescent="0.25">
      <c r="A19" s="15" t="s">
        <v>169</v>
      </c>
      <c r="B19" s="25" t="s">
        <v>57</v>
      </c>
    </row>
    <row r="20" spans="1:2" x14ac:dyDescent="0.25">
      <c r="A20" s="15" t="s">
        <v>170</v>
      </c>
      <c r="B20" s="25" t="s">
        <v>58</v>
      </c>
    </row>
    <row r="21" spans="1:2" x14ac:dyDescent="0.25">
      <c r="A21" s="15"/>
      <c r="B21" s="25" t="s">
        <v>59</v>
      </c>
    </row>
    <row r="22" spans="1:2" x14ac:dyDescent="0.25">
      <c r="A22" s="15" t="s">
        <v>49</v>
      </c>
      <c r="B22" s="25" t="s">
        <v>63</v>
      </c>
    </row>
    <row r="23" spans="1:2" x14ac:dyDescent="0.25">
      <c r="A23" s="15" t="s">
        <v>171</v>
      </c>
      <c r="B23" s="25" t="s">
        <v>64</v>
      </c>
    </row>
    <row r="24" spans="1:2" x14ac:dyDescent="0.25">
      <c r="A24" s="15"/>
      <c r="B24" s="25" t="s">
        <v>65</v>
      </c>
    </row>
    <row r="25" spans="1:2" x14ac:dyDescent="0.25">
      <c r="A25" s="15"/>
      <c r="B25" s="25" t="s">
        <v>66</v>
      </c>
    </row>
    <row r="26" spans="1:2" x14ac:dyDescent="0.25">
      <c r="A26" s="15"/>
      <c r="B26" s="25" t="s">
        <v>69</v>
      </c>
    </row>
    <row r="27" spans="1:2" x14ac:dyDescent="0.25">
      <c r="A27" s="15"/>
      <c r="B27" s="25" t="s">
        <v>70</v>
      </c>
    </row>
    <row r="28" spans="1:2" x14ac:dyDescent="0.25">
      <c r="A28" s="15"/>
      <c r="B28" s="25" t="s">
        <v>71</v>
      </c>
    </row>
    <row r="29" spans="1:2" x14ac:dyDescent="0.25">
      <c r="A29" s="15"/>
      <c r="B29" s="25" t="s">
        <v>72</v>
      </c>
    </row>
    <row r="30" spans="1:2" x14ac:dyDescent="0.25">
      <c r="A30" s="15"/>
      <c r="B30" s="25" t="s">
        <v>73</v>
      </c>
    </row>
    <row r="31" spans="1:2" x14ac:dyDescent="0.25">
      <c r="A31" s="15"/>
      <c r="B31" s="25" t="s">
        <v>74</v>
      </c>
    </row>
    <row r="32" spans="1:2" x14ac:dyDescent="0.25">
      <c r="A32" s="15"/>
      <c r="B32" s="25" t="s">
        <v>75</v>
      </c>
    </row>
    <row r="33" spans="1:2" x14ac:dyDescent="0.25">
      <c r="A33" s="15"/>
      <c r="B33" s="25" t="s">
        <v>76</v>
      </c>
    </row>
    <row r="34" spans="1:2" x14ac:dyDescent="0.25">
      <c r="A34" s="15"/>
      <c r="B34" s="25" t="s">
        <v>77</v>
      </c>
    </row>
    <row r="35" spans="1:2" x14ac:dyDescent="0.25">
      <c r="A35" s="15"/>
      <c r="B35" s="25" t="s">
        <v>78</v>
      </c>
    </row>
  </sheetData>
  <sheetProtection algorithmName="SHA-512" hashValue="qqPytMg+wpWvQRyzdNZwfyzZfG2IJWuQyyu2n3veGpwqiebXXhBT6657UiV2VuH7feN4VtJ7j1/CsfU6FbgjWw==" saltValue="nodRRfrHMpalaoeKzNm5v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14225c-1bb3-44bc-8f35-cc573c803ef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4D5F1BD4213844AB272C532DD5E17B" ma:contentTypeVersion="13" ma:contentTypeDescription="Create a new document." ma:contentTypeScope="" ma:versionID="0e82ca3835909227b4e8f19a70b79492">
  <xsd:schema xmlns:xsd="http://www.w3.org/2001/XMLSchema" xmlns:xs="http://www.w3.org/2001/XMLSchema" xmlns:p="http://schemas.microsoft.com/office/2006/metadata/properties" xmlns:ns2="4614225c-1bb3-44bc-8f35-cc573c803efb" targetNamespace="http://schemas.microsoft.com/office/2006/metadata/properties" ma:root="true" ma:fieldsID="03c51c5e171175cd9024b610c36a1417" ns2:_="">
    <xsd:import namespace="4614225c-1bb3-44bc-8f35-cc573c803e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4225c-1bb3-44bc-8f35-cc573c803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8ed7cba-b263-44e1-aaea-116db9091a5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E93D48-BFA7-4EA1-8F6C-37CF8A829BE9}">
  <ds:schemaRefs>
    <ds:schemaRef ds:uri="http://schemas.microsoft.com/office/2006/metadata/properties"/>
    <ds:schemaRef ds:uri="http://schemas.microsoft.com/office/infopath/2007/PartnerControls"/>
    <ds:schemaRef ds:uri="4614225c-1bb3-44bc-8f35-cc573c803efb"/>
  </ds:schemaRefs>
</ds:datastoreItem>
</file>

<file path=customXml/itemProps2.xml><?xml version="1.0" encoding="utf-8"?>
<ds:datastoreItem xmlns:ds="http://schemas.openxmlformats.org/officeDocument/2006/customXml" ds:itemID="{EC128183-2FD5-48F3-B539-274324D85606}">
  <ds:schemaRefs>
    <ds:schemaRef ds:uri="http://schemas.microsoft.com/sharepoint/v3/contenttype/forms"/>
  </ds:schemaRefs>
</ds:datastoreItem>
</file>

<file path=customXml/itemProps3.xml><?xml version="1.0" encoding="utf-8"?>
<ds:datastoreItem xmlns:ds="http://schemas.openxmlformats.org/officeDocument/2006/customXml" ds:itemID="{E98F594D-399C-4F24-9DC7-626EDE7C5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4225c-1bb3-44bc-8f35-cc573c803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Costs &amp; Resources</vt:lpstr>
      <vt:lpstr>Spending Plan - ON Campus</vt:lpstr>
      <vt:lpstr>Spending Plan - OFF Campus</vt:lpstr>
      <vt:lpstr>Campus Resources</vt:lpstr>
      <vt:lpstr>Fees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Glenda Eichman</cp:lastModifiedBy>
  <cp:revision/>
  <dcterms:created xsi:type="dcterms:W3CDTF">2008-10-13T13:30:46Z</dcterms:created>
  <dcterms:modified xsi:type="dcterms:W3CDTF">2025-08-28T19:47:45Z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0x0101008C4D5F1BD4213844AB272C532DD5E17B</vt:lpwstr>
  </property>
  <property fmtid="{D5CDD505-2E9C-101B-9397-08002B2CF9AE}" pid="3" name="Order">
    <vt:r8>527900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