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C:\Users\geichman\Downloads\"/>
    </mc:Choice>
  </mc:AlternateContent>
  <xr:revisionPtr revIDLastSave="0" documentId="13_ncr:1_{E1DFA320-271D-4207-BF9F-85D1644FCD87}" xr6:coauthVersionLast="47" xr6:coauthVersionMax="47" xr10:uidLastSave="{00000000-0000-0000-0000-000000000000}"/>
  <bookViews>
    <workbookView xWindow="13260" yWindow="540" windowWidth="29985" windowHeight="20370" xr2:uid="{00000000-000D-0000-FFFF-FFFF00000000}"/>
  </bookViews>
  <sheets>
    <sheet name="Costs &amp; Resources" sheetId="2" r:id="rId1"/>
    <sheet name="Expenses Budget - ON Campus" sheetId="16" r:id="rId2"/>
    <sheet name="Expenses Budget - OFF Campus" sheetId="15" r:id="rId3"/>
    <sheet name="Campus Resources" sheetId="8" r:id="rId4"/>
    <sheet name="Fees" sheetId="9" r:id="rId5"/>
  </sheets>
  <definedNames>
    <definedName name="Z_13445976_5095_495F_B077_64D8D30B9536_.wvu.Rows" localSheetId="0" hidden="1">'Costs &amp; Resources'!#REF!</definedName>
  </definedNames>
  <calcPr calcId="191028"/>
  <customWorkbookViews>
    <customWorkbookView name="Anabelle Sanko - Personal View" guid="{13445976-5095-495F-B077-64D8D30B9536}" mergeInterval="0" personalView="1" maximized="1" xWindow="1672" yWindow="-13" windowWidth="1696" windowHeight="1026" activeSheetId="2"/>
    <customWorkbookView name="Jodi Kaus - Personal View" guid="{0C0220E7-9143-4843-A65B-3E7E526898B1}" mergeInterval="0" personalView="1" maximized="1" xWindow="1912" yWindow="-8" windowWidth="1936" windowHeight="1056" activeSheetId="2"/>
    <customWorkbookView name="Jaden Blansett - Personal View" guid="{C092AED6-F11B-4232-A1E0-328235921869}" mergeInterval="0" personalView="1" maximized="1" xWindow="1672" yWindow="-10" windowWidth="1696" windowHeight="1026" activeSheetId="2"/>
  </customWorkbookViews>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 l="1"/>
  <c r="N38" i="2"/>
  <c r="I38" i="2" l="1"/>
  <c r="N47" i="2"/>
  <c r="N48" i="2"/>
  <c r="N49" i="2"/>
  <c r="N50" i="2"/>
  <c r="T63" i="2"/>
  <c r="T64" i="2"/>
  <c r="T65" i="2"/>
  <c r="T66" i="2"/>
  <c r="T55" i="2"/>
  <c r="T56" i="2"/>
  <c r="T57" i="2"/>
  <c r="T58" i="2"/>
  <c r="T47" i="2"/>
  <c r="T48" i="2"/>
  <c r="T49" i="2"/>
  <c r="T50" i="2"/>
  <c r="T39" i="2"/>
  <c r="T40" i="2"/>
  <c r="T41" i="2"/>
  <c r="T42" i="2"/>
  <c r="N39" i="2"/>
  <c r="N40" i="2"/>
  <c r="N41" i="2"/>
  <c r="N42" i="2"/>
  <c r="H39" i="2"/>
  <c r="I39" i="2" s="1"/>
  <c r="H40" i="2"/>
  <c r="H41" i="2"/>
  <c r="H42" i="2"/>
  <c r="H47" i="2"/>
  <c r="H48" i="2"/>
  <c r="H49" i="2"/>
  <c r="H50" i="2"/>
  <c r="H55" i="2"/>
  <c r="H56" i="2"/>
  <c r="H57" i="2"/>
  <c r="H58" i="2"/>
  <c r="H63" i="2"/>
  <c r="H64" i="2"/>
  <c r="H65" i="2"/>
  <c r="H66" i="2"/>
  <c r="H71" i="2"/>
  <c r="H72" i="2"/>
  <c r="H73" i="2"/>
  <c r="H74" i="2"/>
  <c r="N63" i="2"/>
  <c r="N64" i="2"/>
  <c r="N65" i="2"/>
  <c r="N66" i="2"/>
  <c r="N71" i="2"/>
  <c r="N72" i="2"/>
  <c r="N73" i="2"/>
  <c r="N74" i="2"/>
  <c r="T62" i="2"/>
  <c r="T54" i="2"/>
  <c r="T46" i="2"/>
  <c r="T38" i="2"/>
  <c r="N46" i="2"/>
  <c r="N54" i="2"/>
  <c r="N62" i="2"/>
  <c r="N70" i="2"/>
  <c r="H70" i="2"/>
  <c r="H62" i="2"/>
  <c r="H54" i="2"/>
  <c r="H46" i="2"/>
  <c r="B36" i="15"/>
  <c r="Q25" i="2"/>
  <c r="N25" i="2"/>
  <c r="K25" i="2"/>
  <c r="H25" i="2"/>
  <c r="C10" i="2"/>
  <c r="P10" i="2"/>
  <c r="O10" i="2"/>
  <c r="M10" i="2"/>
  <c r="L10" i="2"/>
  <c r="J10" i="2"/>
  <c r="I10" i="2"/>
  <c r="D10" i="2"/>
  <c r="F10" i="2"/>
  <c r="G10" i="2"/>
  <c r="B31" i="16"/>
  <c r="K75" i="2" l="1"/>
  <c r="B50" i="2" s="1"/>
  <c r="P4" i="2" s="1"/>
  <c r="E75" i="2"/>
  <c r="B49" i="2" s="1"/>
  <c r="O4" i="2" s="1"/>
  <c r="O74" i="2"/>
  <c r="I74" i="2"/>
  <c r="O73" i="2"/>
  <c r="I73" i="2"/>
  <c r="O72" i="2"/>
  <c r="I72" i="2"/>
  <c r="O71" i="2"/>
  <c r="I71" i="2"/>
  <c r="O70" i="2"/>
  <c r="I70" i="2"/>
  <c r="Q67" i="2"/>
  <c r="B48" i="2" s="1"/>
  <c r="N4" i="2" s="1"/>
  <c r="U66" i="2"/>
  <c r="U65" i="2"/>
  <c r="U64" i="2"/>
  <c r="U63" i="2"/>
  <c r="U62" i="2"/>
  <c r="Q59" i="2"/>
  <c r="B45" i="2" s="1"/>
  <c r="K4" i="2" s="1"/>
  <c r="U58" i="2"/>
  <c r="U57" i="2"/>
  <c r="U56" i="2"/>
  <c r="U55" i="2"/>
  <c r="U54" i="2"/>
  <c r="Q51" i="2"/>
  <c r="B42" i="2" s="1"/>
  <c r="H4" i="2" s="1"/>
  <c r="U50" i="2"/>
  <c r="U49" i="2"/>
  <c r="U48" i="2"/>
  <c r="U47" i="2"/>
  <c r="U46" i="2"/>
  <c r="Q43" i="2"/>
  <c r="B39" i="2" s="1"/>
  <c r="E4" i="2" s="1"/>
  <c r="U42" i="2"/>
  <c r="U41" i="2"/>
  <c r="U40" i="2"/>
  <c r="U39" i="2"/>
  <c r="U38" i="2"/>
  <c r="I46" i="2"/>
  <c r="O66" i="2"/>
  <c r="O65" i="2"/>
  <c r="O64" i="2"/>
  <c r="O63" i="2"/>
  <c r="O62" i="2"/>
  <c r="N58" i="2"/>
  <c r="O58" i="2" s="1"/>
  <c r="N57" i="2"/>
  <c r="O57" i="2" s="1"/>
  <c r="N56" i="2"/>
  <c r="O56" i="2" s="1"/>
  <c r="N55" i="2"/>
  <c r="O55" i="2" s="1"/>
  <c r="O54" i="2"/>
  <c r="O50" i="2"/>
  <c r="O49" i="2"/>
  <c r="O48" i="2"/>
  <c r="O47" i="2"/>
  <c r="O46" i="2"/>
  <c r="O42" i="2"/>
  <c r="O41" i="2"/>
  <c r="O40" i="2"/>
  <c r="O39" i="2"/>
  <c r="O38" i="2"/>
  <c r="I66" i="2"/>
  <c r="I65" i="2"/>
  <c r="I64" i="2"/>
  <c r="I63" i="2"/>
  <c r="I62" i="2"/>
  <c r="I58" i="2"/>
  <c r="I57" i="2"/>
  <c r="I56" i="2"/>
  <c r="I55" i="2"/>
  <c r="I54" i="2"/>
  <c r="I59" i="2" s="1"/>
  <c r="I50" i="2"/>
  <c r="I49" i="2"/>
  <c r="I48" i="2"/>
  <c r="I47" i="2"/>
  <c r="I41" i="2"/>
  <c r="I40" i="2"/>
  <c r="K67" i="2"/>
  <c r="B47" i="2" s="1"/>
  <c r="M4" i="2" s="1"/>
  <c r="E67" i="2"/>
  <c r="B46" i="2" s="1"/>
  <c r="L4" i="2" s="1"/>
  <c r="K59" i="2"/>
  <c r="B44" i="2" s="1"/>
  <c r="J4" i="2" s="1"/>
  <c r="E59" i="2"/>
  <c r="B43" i="2" s="1"/>
  <c r="I4" i="2" s="1"/>
  <c r="K51" i="2"/>
  <c r="B41" i="2" s="1"/>
  <c r="G4" i="2" s="1"/>
  <c r="E51" i="2"/>
  <c r="B40" i="2" s="1"/>
  <c r="F4" i="2" s="1"/>
  <c r="K43" i="2"/>
  <c r="B38" i="2" s="1"/>
  <c r="D4" i="2" s="1"/>
  <c r="E43" i="2"/>
  <c r="B37" i="2" s="1"/>
  <c r="I42" i="2"/>
  <c r="O51" i="2" l="1"/>
  <c r="C41" i="2" s="1"/>
  <c r="G5" i="2" s="1"/>
  <c r="U51" i="2"/>
  <c r="C42" i="2" s="1"/>
  <c r="H5" i="2" s="1"/>
  <c r="U43" i="2"/>
  <c r="C39" i="2" s="1"/>
  <c r="E5" i="2" s="1"/>
  <c r="O67" i="2"/>
  <c r="C47" i="2" s="1"/>
  <c r="M5" i="2" s="1"/>
  <c r="I67" i="2"/>
  <c r="C46" i="2" s="1"/>
  <c r="L5" i="2" s="1"/>
  <c r="U67" i="2"/>
  <c r="C48" i="2" s="1"/>
  <c r="N5" i="2" s="1"/>
  <c r="I75" i="2"/>
  <c r="C49" i="2" s="1"/>
  <c r="O5" i="2" s="1"/>
  <c r="O75" i="2"/>
  <c r="C50" i="2" s="1"/>
  <c r="P5" i="2" s="1"/>
  <c r="O43" i="2"/>
  <c r="C38" i="2" s="1"/>
  <c r="D5" i="2" s="1"/>
  <c r="U59" i="2"/>
  <c r="C45" i="2" s="1"/>
  <c r="K5" i="2" s="1"/>
  <c r="O59" i="2"/>
  <c r="C44" i="2" s="1"/>
  <c r="J5" i="2" s="1"/>
  <c r="C4" i="2"/>
  <c r="I43" i="2"/>
  <c r="C37" i="2" s="1"/>
  <c r="C5" i="2" s="1"/>
  <c r="I51" i="2"/>
  <c r="C40" i="2" s="1"/>
  <c r="F5" i="2" s="1"/>
  <c r="C43" i="2"/>
  <c r="I5" i="2" s="1"/>
  <c r="E16" i="2"/>
  <c r="N16" i="2"/>
  <c r="K16" i="2"/>
  <c r="H16" i="2"/>
  <c r="Q6" i="2"/>
  <c r="Q8" i="2"/>
  <c r="Q12" i="2"/>
  <c r="Q15" i="2"/>
  <c r="I11" i="2" l="1"/>
  <c r="Q27" i="2"/>
  <c r="Q29" i="2" s="1"/>
  <c r="P13" i="2" s="1"/>
  <c r="P11" i="2"/>
  <c r="O11" i="2"/>
  <c r="N11" i="2"/>
  <c r="H11" i="2"/>
  <c r="K11" i="2"/>
  <c r="K17" i="2" l="1"/>
  <c r="K18" i="2"/>
  <c r="H17" i="2"/>
  <c r="H18" i="2"/>
  <c r="N17" i="2"/>
  <c r="N18" i="2"/>
  <c r="L11" i="2"/>
  <c r="M11" i="2"/>
  <c r="J11" i="2"/>
  <c r="O13" i="2"/>
  <c r="Q4" i="2" l="1"/>
  <c r="C3" i="2"/>
  <c r="B25" i="2"/>
  <c r="B51" i="2"/>
  <c r="E27" i="2"/>
  <c r="P14" i="2" l="1"/>
  <c r="P16" i="2" s="1"/>
  <c r="O14" i="2"/>
  <c r="O16" i="2" s="1"/>
  <c r="M14" i="2"/>
  <c r="L14" i="2"/>
  <c r="H27" i="2"/>
  <c r="N27" i="2"/>
  <c r="D11" i="2"/>
  <c r="G11" i="2"/>
  <c r="F11" i="2"/>
  <c r="E29" i="2"/>
  <c r="C13" i="2" s="1"/>
  <c r="J14" i="2"/>
  <c r="D14" i="2"/>
  <c r="I14" i="2"/>
  <c r="C14" i="2"/>
  <c r="F14" i="2"/>
  <c r="G14" i="2"/>
  <c r="P17" i="2" l="1"/>
  <c r="P18" i="2"/>
  <c r="O17" i="2"/>
  <c r="O18" i="2"/>
  <c r="Q10" i="2"/>
  <c r="Q14" i="2"/>
  <c r="H29" i="2"/>
  <c r="K27" i="2"/>
  <c r="K29" i="2" s="1"/>
  <c r="J13" i="2" s="1"/>
  <c r="J16" i="2" s="1"/>
  <c r="J18" i="2" s="1"/>
  <c r="N29" i="2"/>
  <c r="C11" i="2"/>
  <c r="D13" i="2"/>
  <c r="D16" i="2" s="1"/>
  <c r="D18" i="2" s="1"/>
  <c r="M13" i="2" l="1"/>
  <c r="M16" i="2" s="1"/>
  <c r="L13" i="2"/>
  <c r="L16" i="2" s="1"/>
  <c r="D17" i="2"/>
  <c r="J17" i="2"/>
  <c r="I13" i="2"/>
  <c r="I16" i="2" s="1"/>
  <c r="I18" i="2" s="1"/>
  <c r="G13" i="2"/>
  <c r="G16" i="2" s="1"/>
  <c r="G18" i="2" s="1"/>
  <c r="F13" i="2"/>
  <c r="F16" i="2" s="1"/>
  <c r="F18" i="2" s="1"/>
  <c r="C16" i="2"/>
  <c r="C18" i="2" s="1"/>
  <c r="M17" i="2" l="1"/>
  <c r="M18" i="2"/>
  <c r="L17" i="2"/>
  <c r="L18" i="2"/>
  <c r="Q13" i="2"/>
  <c r="Q16" i="2" s="1"/>
  <c r="F17" i="2"/>
  <c r="G17" i="2"/>
  <c r="I17" i="2"/>
  <c r="C17" i="2"/>
  <c r="C51" i="2"/>
  <c r="Q5" i="2" l="1"/>
  <c r="Q11" i="2" s="1"/>
  <c r="E11" i="2"/>
  <c r="E17" i="2" l="1"/>
  <c r="Q17" i="2" s="1"/>
  <c r="E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Christyne Stephenson</author>
    <author>Lara Blomberg</author>
  </authors>
  <commentList>
    <comment ref="E4" authorId="0" shapeId="0" xr:uid="{00000000-0006-0000-0100-000002000000}">
      <text>
        <r>
          <rPr>
            <sz val="9"/>
            <color indexed="81"/>
            <rFont val="Tahoma"/>
            <family val="2"/>
          </rPr>
          <t>The cost of summer tuition is added into the total for tuition in the prior Spring</t>
        </r>
      </text>
    </comment>
    <comment ref="H4" authorId="0" shapeId="0" xr:uid="{00000000-0006-0000-0100-000003000000}">
      <text>
        <r>
          <rPr>
            <sz val="9"/>
            <color indexed="81"/>
            <rFont val="Tahoma"/>
            <family val="2"/>
          </rPr>
          <t>The cost of summer tuition is added into the total for tuition in the prior Spring</t>
        </r>
      </text>
    </comment>
    <comment ref="K4" authorId="0" shapeId="0" xr:uid="{00000000-0006-0000-0100-000004000000}">
      <text>
        <r>
          <rPr>
            <sz val="9"/>
            <color indexed="81"/>
            <rFont val="Tahoma"/>
            <family val="2"/>
          </rPr>
          <t>The cost of summer tuition is added into the total for tuition in the prior Spring</t>
        </r>
      </text>
    </comment>
    <comment ref="N4" authorId="0" shapeId="0" xr:uid="{A2594E32-3F00-471A-9F96-FCFCD5006E77}">
      <text>
        <r>
          <rPr>
            <sz val="9"/>
            <color indexed="81"/>
            <rFont val="Tahoma"/>
            <family val="2"/>
          </rPr>
          <t>The cost of summer tuition is added into the total for tuition in the prior Spring</t>
        </r>
      </text>
    </comment>
    <comment ref="R4" authorId="1" shapeId="0" xr:uid="{00000000-0006-0000-0100-000005000000}">
      <text>
        <r>
          <rPr>
            <sz val="9"/>
            <color indexed="81"/>
            <rFont val="Tahoma"/>
            <family val="2"/>
          </rPr>
          <t>Calulcated automatically from "Tuition &amp; Fees Cost Inputs"</t>
        </r>
      </text>
    </comment>
    <comment ref="R10" authorId="1" shapeId="0" xr:uid="{00000000-0006-0000-0100-000008000000}">
      <text>
        <r>
          <rPr>
            <sz val="9"/>
            <color indexed="81"/>
            <rFont val="Tahoma"/>
            <family val="2"/>
          </rPr>
          <t>Pulls automatically from Spending Plan</t>
        </r>
      </text>
    </comment>
    <comment ref="R12" authorId="1" shapeId="0" xr:uid="{00000000-0006-0000-0100-00000A000000}">
      <text>
        <r>
          <rPr>
            <sz val="9"/>
            <color indexed="81"/>
            <rFont val="Tahoma"/>
            <family val="2"/>
          </rPr>
          <t>Manually type in scholarships amount offered/expected</t>
        </r>
      </text>
    </comment>
    <comment ref="R13" authorId="1" shapeId="0" xr:uid="{00000000-0006-0000-0100-00000E000000}">
      <text>
        <r>
          <rPr>
            <sz val="9"/>
            <color indexed="81"/>
            <rFont val="Tahoma"/>
            <family val="2"/>
          </rPr>
          <t>Calculated automatically from "Summer Savings" boxes</t>
        </r>
      </text>
    </comment>
    <comment ref="R14" authorId="1" shapeId="0" xr:uid="{00000000-0006-0000-0100-000010000000}">
      <text>
        <r>
          <rPr>
            <sz val="9"/>
            <color indexed="81"/>
            <rFont val="Tahoma"/>
            <family val="2"/>
          </rPr>
          <t>Calculated automatically from "Income from Job"</t>
        </r>
      </text>
    </comment>
    <comment ref="R15" authorId="1" shapeId="0" xr:uid="{00000000-0006-0000-0100-000012000000}">
      <text>
        <r>
          <rPr>
            <sz val="9"/>
            <color indexed="81"/>
            <rFont val="Tahoma"/>
            <family val="2"/>
          </rPr>
          <t>Manually type in any money received from family or other sources to pay for semester expenses such as a 529 college savings plan</t>
        </r>
      </text>
    </comment>
    <comment ref="R17" authorId="1" shapeId="0" xr:uid="{00000000-0006-0000-0100-000014000000}">
      <text>
        <r>
          <rPr>
            <sz val="9"/>
            <color indexed="81"/>
            <rFont val="Tahoma"/>
            <family val="2"/>
          </rPr>
          <t xml:space="preserve">This is the amount that is not yet covered </t>
        </r>
      </text>
    </comment>
  </commentList>
</comments>
</file>

<file path=xl/sharedStrings.xml><?xml version="1.0" encoding="utf-8"?>
<sst xmlns="http://schemas.openxmlformats.org/spreadsheetml/2006/main" count="425" uniqueCount="169">
  <si>
    <t>EDUCATION FINANCIAL PLAN</t>
  </si>
  <si>
    <t>ENTER STUDENT'S NAME HERE</t>
  </si>
  <si>
    <t>1st Year</t>
  </si>
  <si>
    <t>2nd Year</t>
  </si>
  <si>
    <t>3rd Year</t>
  </si>
  <si>
    <t>4th Year</t>
  </si>
  <si>
    <t>5th Year</t>
  </si>
  <si>
    <t>Semester</t>
  </si>
  <si>
    <t>Spring</t>
  </si>
  <si>
    <t>Summer</t>
  </si>
  <si>
    <t>Fall</t>
  </si>
  <si>
    <t>Totals</t>
  </si>
  <si>
    <t>Estimated tuition</t>
  </si>
  <si>
    <t>Required estimated campus fees</t>
  </si>
  <si>
    <t>Required campus fees</t>
  </si>
  <si>
    <t>Books and supplies</t>
  </si>
  <si>
    <t>On-campus housing &amp; meal plan</t>
  </si>
  <si>
    <t>Parking permit &amp; sports pass</t>
  </si>
  <si>
    <t>Total Expenses Per Semester</t>
  </si>
  <si>
    <t>Total Expenses</t>
  </si>
  <si>
    <t>Scholarships &amp; grants</t>
  </si>
  <si>
    <t>Money from summer job</t>
  </si>
  <si>
    <t>Money from semester job</t>
  </si>
  <si>
    <t>Money from other sources</t>
  </si>
  <si>
    <t>Total Resources Per Semester</t>
  </si>
  <si>
    <t>Total Resources</t>
  </si>
  <si>
    <t>Estimated Student Loans Needed</t>
  </si>
  <si>
    <t>Estimated student loans needed</t>
  </si>
  <si>
    <t>Excess Resources to Save</t>
  </si>
  <si>
    <t xml:space="preserve">Enter information for semester job </t>
  </si>
  <si>
    <t xml:space="preserve">This spreadsheet will help you estimate costs and resources throughout your college career. This tool can also help you estimate the amount of student loans you might need and shows the effect that changes in monthly income, decreases in living expenses and scholarships can have on your finances. </t>
  </si>
  <si>
    <t>Income from job</t>
  </si>
  <si>
    <t>Summer Savings</t>
  </si>
  <si>
    <t>Hourly Wage</t>
  </si>
  <si>
    <t>Hourly wage</t>
  </si>
  <si>
    <t>Hours per week</t>
  </si>
  <si>
    <t>Tax Rate %</t>
  </si>
  <si>
    <t>Months worked</t>
  </si>
  <si>
    <t>Monthly total</t>
  </si>
  <si>
    <t>Monthly Expenses</t>
  </si>
  <si>
    <t>Possible Savings</t>
  </si>
  <si>
    <t>% used to pay school</t>
  </si>
  <si>
    <t>Savings toward school</t>
  </si>
  <si>
    <t>Tuition &amp; Fees Cost Inputs</t>
  </si>
  <si>
    <t>UG In</t>
  </si>
  <si>
    <t>UG Out</t>
  </si>
  <si>
    <t>Tuition rate per credit</t>
  </si>
  <si>
    <t>Student Services Fee per semester</t>
  </si>
  <si>
    <t>OR</t>
  </si>
  <si>
    <t>Credits</t>
  </si>
  <si>
    <t>Course/             Program Fees</t>
  </si>
  <si>
    <t>if 12 credits or more</t>
  </si>
  <si>
    <t>per credit, if 11 credits or less</t>
  </si>
  <si>
    <t>Fall 1</t>
  </si>
  <si>
    <t>Spring 1</t>
  </si>
  <si>
    <t>Summer 1</t>
  </si>
  <si>
    <t>College</t>
  </si>
  <si>
    <t>Fee</t>
  </si>
  <si>
    <t>Subtotal</t>
  </si>
  <si>
    <r>
      <rPr>
        <b/>
        <sz val="12"/>
        <color rgb="FF7030A0"/>
        <rFont val="Calibri"/>
        <scheme val="minor"/>
      </rPr>
      <t xml:space="preserve">If pre-Vet; 
</t>
    </r>
    <r>
      <rPr>
        <sz val="12"/>
        <color rgb="FF7030A0"/>
        <rFont val="Calibri"/>
        <scheme val="minor"/>
      </rPr>
      <t>Enrolled through U.S.-China Center for Animal Health?</t>
    </r>
  </si>
  <si>
    <t>No</t>
  </si>
  <si>
    <t xml:space="preserve">    </t>
  </si>
  <si>
    <t>&lt;&lt; yes or no drop down</t>
  </si>
  <si>
    <t>Fall 2</t>
  </si>
  <si>
    <t>Spring 2</t>
  </si>
  <si>
    <t>Summer 2</t>
  </si>
  <si>
    <t>Fall 3</t>
  </si>
  <si>
    <t>Total Credits</t>
  </si>
  <si>
    <t xml:space="preserve">Total </t>
  </si>
  <si>
    <t>Spring 3</t>
  </si>
  <si>
    <t>Summer 3</t>
  </si>
  <si>
    <t>Fall 4</t>
  </si>
  <si>
    <t>Spring 4</t>
  </si>
  <si>
    <t>Summer 4</t>
  </si>
  <si>
    <t>Fall 5</t>
  </si>
  <si>
    <t>Spring 5</t>
  </si>
  <si>
    <t>Total</t>
  </si>
  <si>
    <t>On-Campus
Monthly Budget</t>
  </si>
  <si>
    <t>ENTER STUDENT NAME HERE</t>
  </si>
  <si>
    <t>Monthly</t>
  </si>
  <si>
    <t>EXPENSES</t>
  </si>
  <si>
    <t>Utilities</t>
  </si>
  <si>
    <t>Phone</t>
  </si>
  <si>
    <t>Transportation</t>
  </si>
  <si>
    <t>Auto Loan</t>
  </si>
  <si>
    <t>Auto Insurance</t>
  </si>
  <si>
    <t>Fuel</t>
  </si>
  <si>
    <t>Maintenance (oil changes, car wash)</t>
  </si>
  <si>
    <t>Rideshares</t>
  </si>
  <si>
    <t>Living Expenses</t>
  </si>
  <si>
    <t>Groceries  (include health &amp; beauty and cleaning supplies)</t>
  </si>
  <si>
    <t>Meals Out</t>
  </si>
  <si>
    <t>Clothing</t>
  </si>
  <si>
    <t>Healthcare</t>
  </si>
  <si>
    <t>Health Insurance</t>
  </si>
  <si>
    <t>Medical Bills (copay, uncovered doctor visit, or Rx, etc.)</t>
  </si>
  <si>
    <t>Personal Spending</t>
  </si>
  <si>
    <t>Streaming Subscriptions</t>
  </si>
  <si>
    <t>Pet</t>
  </si>
  <si>
    <t>Hobbies &amp; Sports</t>
  </si>
  <si>
    <t>Gifts &amp; Donations</t>
  </si>
  <si>
    <t>Savings/Investments</t>
  </si>
  <si>
    <t xml:space="preserve">Emergency Fund </t>
  </si>
  <si>
    <t>Off-Campus
Monthly Budget</t>
  </si>
  <si>
    <t>Housing &amp; Utilities</t>
  </si>
  <si>
    <t>Rent</t>
  </si>
  <si>
    <t>Renters Insurance</t>
  </si>
  <si>
    <t>Utilities (electricity, gas, water, trash)</t>
  </si>
  <si>
    <t>Internet</t>
  </si>
  <si>
    <t>Groceries (include health &amp; beauty and cleaning supplies)</t>
  </si>
  <si>
    <t>Cost Of Attendance Resources</t>
  </si>
  <si>
    <t>Powercat Financial</t>
  </si>
  <si>
    <t>https://www.k-state.edu/powercatfinancial/</t>
  </si>
  <si>
    <t xml:space="preserve">Tuition &amp; Fees </t>
  </si>
  <si>
    <t>https://www.k-state.edu/finsvcs/cashiers/costs/</t>
  </si>
  <si>
    <t>Resident Hall Cost</t>
  </si>
  <si>
    <t>Office of Student Financial Assistance (SFA)</t>
  </si>
  <si>
    <t xml:space="preserve">https://www.k-state.edu/sfa/ </t>
  </si>
  <si>
    <t>Cashiers Office</t>
  </si>
  <si>
    <t xml:space="preserve">https://www.k-state.edu/finsvcs/cashiers/ </t>
  </si>
  <si>
    <t>Office of Veteran Affairs</t>
  </si>
  <si>
    <t xml:space="preserve">https://www.k-state.edu/veteran/ </t>
  </si>
  <si>
    <t>Student Athletic Passes</t>
  </si>
  <si>
    <t>https://www.kstatesports.com/sports/2015/6/12/_131476205653481240</t>
  </si>
  <si>
    <t>Parking Permits</t>
  </si>
  <si>
    <t xml:space="preserve">Other Financial Support Resources </t>
  </si>
  <si>
    <t>Cats' Cupboard</t>
  </si>
  <si>
    <t>https://www.k-state.edu/cats-cupboard/</t>
  </si>
  <si>
    <t xml:space="preserve">Career Center </t>
  </si>
  <si>
    <t xml:space="preserve">https://www.k-state.edu/careercenter/ </t>
  </si>
  <si>
    <t>Career Closet</t>
  </si>
  <si>
    <t>https://www.k-state.edu/careercenter/students/apply_interview/attire/</t>
  </si>
  <si>
    <t>Student Opportunity Award</t>
  </si>
  <si>
    <t xml:space="preserve">https://ksufoundation.org/give/current-initiatives/give-to-k-state-proud/awards/#get-help-now </t>
  </si>
  <si>
    <t>Colleges/Department</t>
  </si>
  <si>
    <t>Fee/credit hour</t>
  </si>
  <si>
    <t>Business Administration</t>
  </si>
  <si>
    <t>Engineering</t>
  </si>
  <si>
    <t>Agriculture</t>
  </si>
  <si>
    <t>Arts and Sciences</t>
  </si>
  <si>
    <t>Health &amp; Human Sciences</t>
  </si>
  <si>
    <t>Veterinary Medicine</t>
  </si>
  <si>
    <t>Kinesiology (KIN)</t>
  </si>
  <si>
    <t>Personal Financial Planning (PFP)</t>
  </si>
  <si>
    <t>Physician Assistant Program (PAS)</t>
  </si>
  <si>
    <t>On or Off Campus</t>
  </si>
  <si>
    <t>On Campus</t>
  </si>
  <si>
    <t>Off Campus</t>
  </si>
  <si>
    <t>Yes</t>
  </si>
  <si>
    <t>Service fee/semester (12+ credits)</t>
  </si>
  <si>
    <t>Service fee/semester (&lt;12 credits)</t>
  </si>
  <si>
    <t>Veterinary Medicine Technology/semester</t>
  </si>
  <si>
    <t>U.S.-China Center for Animal Health Fee/semester</t>
  </si>
  <si>
    <t>Architecture,Planning &amp; Design</t>
  </si>
  <si>
    <t>2026-27</t>
  </si>
  <si>
    <t>Interior Design &amp; Fashion (AT,ID, FASH)</t>
  </si>
  <si>
    <t xml:space="preserve">https://housing.k-state.edu/pdfs/housing/2026/2026-27_ResHall_CostSheet_WEB.pdf </t>
  </si>
  <si>
    <t xml:space="preserve">https://www.k-state.edu/parking/permits/pricing/ </t>
  </si>
  <si>
    <t>Other savings (study abroad, major purchase, etc.)</t>
  </si>
  <si>
    <t>Other (haircut, nails, alcohol, tobacco, etc.)</t>
  </si>
  <si>
    <t>Other (laundry, haircut, nails, alcohol, tobacco, etc.)</t>
  </si>
  <si>
    <t>Debt Payments</t>
  </si>
  <si>
    <t>Loans</t>
  </si>
  <si>
    <t>Entertainment (Aggieville, movies, concerts, video games, etc.)</t>
  </si>
  <si>
    <t>SafeRide</t>
  </si>
  <si>
    <t>https://union.k-state.edu/saferide</t>
  </si>
  <si>
    <t>dept</t>
  </si>
  <si>
    <t>Expenses budget</t>
  </si>
  <si>
    <t>On Campus or Off Campus
Expenses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</si>
</sst>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quot;$&quot;#,##0"/>
    <numFmt numFmtId="166" formatCode="0.0"/>
  </numFmts>
  <fonts count="45" x14ac:knownFonts="1">
    <font>
      <sz val="11"/>
      <color theme="1"/>
      <name val="Calibri"/>
      <family val="2"/>
      <scheme val="minor"/>
    </font>
    <font>
      <sz val="9"/>
      <color indexed="81"/>
      <name val="Tahoma"/>
      <family val="2"/>
    </font>
    <font>
      <sz val="11"/>
      <color theme="1"/>
      <name val="Calibri"/>
      <family val="2"/>
      <scheme val="minor"/>
    </font>
    <font>
      <u/>
      <sz val="11"/>
      <color theme="10"/>
      <name val="Calibri"/>
      <family val="2"/>
    </font>
    <font>
      <b/>
      <sz val="11"/>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sz val="11"/>
      <color rgb="FFFF0000"/>
      <name val="Calibri"/>
      <family val="2"/>
      <scheme val="minor"/>
    </font>
    <font>
      <b/>
      <sz val="14"/>
      <color theme="1"/>
      <name val="Calibri"/>
      <family val="2"/>
      <scheme val="minor"/>
    </font>
    <font>
      <b/>
      <i/>
      <sz val="14"/>
      <color rgb="FFFF0000"/>
      <name val="Calibri"/>
      <family val="2"/>
      <scheme val="minor"/>
    </font>
    <font>
      <sz val="10"/>
      <color theme="1"/>
      <name val="Calibri"/>
      <family val="2"/>
      <scheme val="minor"/>
    </font>
    <font>
      <i/>
      <sz val="11"/>
      <color theme="9" tint="-0.249977111117893"/>
      <name val="Calibri"/>
      <family val="2"/>
      <scheme val="minor"/>
    </font>
    <font>
      <b/>
      <sz val="11"/>
      <color theme="9" tint="-0.249977111117893"/>
      <name val="Calibri"/>
      <family val="2"/>
      <scheme val="minor"/>
    </font>
    <font>
      <sz val="11"/>
      <color theme="4" tint="-0.249977111117893"/>
      <name val="Calibri"/>
      <family val="2"/>
      <scheme val="minor"/>
    </font>
    <font>
      <sz val="11"/>
      <color theme="4" tint="-0.249977111117893"/>
      <name val="Calibri Light"/>
      <family val="2"/>
    </font>
    <font>
      <b/>
      <i/>
      <sz val="14"/>
      <color rgb="FF7030A0"/>
      <name val="Calibri"/>
      <family val="2"/>
      <scheme val="minor"/>
    </font>
    <font>
      <b/>
      <sz val="12"/>
      <color rgb="FF7030A0"/>
      <name val="Calibri"/>
      <family val="2"/>
      <scheme val="minor"/>
    </font>
    <font>
      <b/>
      <sz val="11"/>
      <color rgb="FF7030A0"/>
      <name val="Calibri"/>
      <family val="2"/>
    </font>
    <font>
      <sz val="11"/>
      <color theme="1"/>
      <name val="Aptos"/>
      <family val="2"/>
    </font>
    <font>
      <b/>
      <sz val="11"/>
      <color theme="1"/>
      <name val="Aptos"/>
      <family val="2"/>
    </font>
    <font>
      <b/>
      <sz val="11"/>
      <name val="Aptos"/>
      <family val="2"/>
    </font>
    <font>
      <b/>
      <i/>
      <sz val="10"/>
      <color theme="1"/>
      <name val="Aptos"/>
      <family val="2"/>
    </font>
    <font>
      <b/>
      <i/>
      <sz val="10"/>
      <color theme="0"/>
      <name val="Aptos"/>
      <family val="2"/>
    </font>
    <font>
      <sz val="11"/>
      <color theme="0"/>
      <name val="Aptos"/>
      <family val="2"/>
    </font>
    <font>
      <b/>
      <sz val="11"/>
      <color theme="0"/>
      <name val="Aptos"/>
      <family val="2"/>
    </font>
    <font>
      <i/>
      <sz val="11"/>
      <color rgb="FF7030A0"/>
      <name val="Aptos"/>
      <family val="2"/>
    </font>
    <font>
      <sz val="11"/>
      <color rgb="FF7030A0"/>
      <name val="Aptos"/>
      <family val="2"/>
    </font>
    <font>
      <b/>
      <i/>
      <sz val="11"/>
      <name val="Aptos"/>
      <family val="2"/>
    </font>
    <font>
      <b/>
      <sz val="24"/>
      <name val="Aptos"/>
      <family val="2"/>
    </font>
    <font>
      <b/>
      <sz val="36"/>
      <color theme="1"/>
      <name val="Calibri"/>
      <family val="2"/>
      <scheme val="minor"/>
    </font>
    <font>
      <b/>
      <i/>
      <sz val="12"/>
      <color rgb="FF7030A0"/>
      <name val="Aptos"/>
      <family val="2"/>
    </font>
    <font>
      <b/>
      <sz val="12"/>
      <color theme="1"/>
      <name val="Aptos"/>
      <family val="2"/>
    </font>
    <font>
      <sz val="12"/>
      <color theme="1"/>
      <name val="Aptos"/>
      <family val="2"/>
    </font>
    <font>
      <sz val="12"/>
      <color theme="1"/>
      <name val="Calibri"/>
      <family val="2"/>
      <scheme val="minor"/>
    </font>
    <font>
      <b/>
      <sz val="16"/>
      <color theme="1"/>
      <name val="Calibri"/>
      <family val="2"/>
      <scheme val="minor"/>
    </font>
    <font>
      <b/>
      <sz val="11"/>
      <name val="Calibri"/>
      <family val="2"/>
      <scheme val="minor"/>
    </font>
    <font>
      <sz val="11"/>
      <color theme="1"/>
      <name val="Aptos"/>
    </font>
    <font>
      <sz val="11"/>
      <color rgb="FF000000"/>
      <name val="Calibri"/>
      <family val="2"/>
    </font>
    <font>
      <b/>
      <sz val="12"/>
      <color rgb="FF7030A0"/>
      <name val="Calibri"/>
      <scheme val="minor"/>
    </font>
    <font>
      <sz val="12"/>
      <color rgb="FF7030A0"/>
      <name val="Calibri"/>
      <scheme val="minor"/>
    </font>
    <font>
      <b/>
      <sz val="11"/>
      <color rgb="FF7030A0"/>
      <name val="Calibri"/>
      <charset val="1"/>
    </font>
    <font>
      <u/>
      <sz val="12"/>
      <color rgb="FF7030A0"/>
      <name val="Aptos"/>
      <family val="2"/>
    </font>
    <font>
      <b/>
      <sz val="11"/>
      <color rgb="FFFF0000"/>
      <name val="Calibri"/>
      <family val="2"/>
      <scheme val="minor"/>
    </font>
    <font>
      <b/>
      <sz val="26"/>
      <color theme="7" tint="-0.249977111117893"/>
      <name val="Aptos ExtraBold"/>
      <family val="2"/>
    </font>
  </fonts>
  <fills count="1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249977111117893"/>
        <bgColor indexed="64"/>
      </patternFill>
    </fill>
    <fill>
      <patternFill patternType="solid">
        <fgColor theme="1"/>
        <bgColor indexed="64"/>
      </patternFill>
    </fill>
    <fill>
      <patternFill patternType="solid">
        <fgColor rgb="FFFF0000"/>
        <bgColor indexed="64"/>
      </patternFill>
    </fill>
    <fill>
      <patternFill patternType="solid">
        <fgColor rgb="FFF6F896"/>
        <bgColor indexed="64"/>
      </patternFill>
    </fill>
    <fill>
      <patternFill patternType="solid">
        <fgColor rgb="FFF9FAC5"/>
        <bgColor indexed="64"/>
      </patternFill>
    </fill>
    <fill>
      <patternFill patternType="solid">
        <fgColor rgb="FF002060"/>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style="medium">
        <color theme="7" tint="-0.249977111117893"/>
      </bottom>
      <diagonal/>
    </border>
    <border>
      <left/>
      <right style="thin">
        <color theme="0" tint="-0.14999847407452621"/>
      </right>
      <top style="medium">
        <color theme="7" tint="-0.249977111117893"/>
      </top>
      <bottom style="thin">
        <color theme="0" tint="-0.14999847407452621"/>
      </bottom>
      <diagonal/>
    </border>
    <border>
      <left/>
      <right style="thin">
        <color theme="0" tint="-0.14999847407452621"/>
      </right>
      <top style="thin">
        <color theme="0" tint="-0.14999847407452621"/>
      </top>
      <bottom style="thin">
        <color theme="4"/>
      </bottom>
      <diagonal/>
    </border>
    <border>
      <left style="medium">
        <color indexed="64"/>
      </left>
      <right/>
      <top style="medium">
        <color indexed="64"/>
      </top>
      <bottom/>
      <diagonal/>
    </border>
    <border>
      <left/>
      <right style="thin">
        <color theme="0" tint="-0.14999847407452621"/>
      </right>
      <top style="medium">
        <color indexed="64"/>
      </top>
      <bottom style="thin">
        <color theme="0" tint="-0.14999847407452621"/>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style="thin">
        <color indexed="64"/>
      </left>
      <right style="thin">
        <color indexed="64"/>
      </right>
      <top/>
      <bottom style="thin">
        <color indexed="64"/>
      </bottom>
      <diagonal/>
    </border>
    <border>
      <left/>
      <right style="thin">
        <color theme="0" tint="-0.14999847407452621"/>
      </right>
      <top style="double">
        <color theme="4"/>
      </top>
      <bottom style="thin">
        <color theme="4"/>
      </bottom>
      <diagonal/>
    </border>
    <border>
      <left/>
      <right/>
      <top style="medium">
        <color theme="7" tint="-0.249977111117893"/>
      </top>
      <bottom style="thin">
        <color theme="0" tint="-0.14999847407452621"/>
      </bottom>
      <diagonal/>
    </border>
    <border>
      <left style="medium">
        <color indexed="64"/>
      </left>
      <right style="thin">
        <color theme="0" tint="-0.14999847407452621"/>
      </right>
      <top style="medium">
        <color indexed="64"/>
      </top>
      <bottom style="thin">
        <color theme="0" tint="-0.14999847407452621"/>
      </bottom>
      <diagonal/>
    </border>
    <border>
      <left style="thin">
        <color theme="0" tint="-0.14999847407452621"/>
      </left>
      <right style="thin">
        <color theme="0" tint="-0.14999847407452621"/>
      </right>
      <top style="medium">
        <color indexed="64"/>
      </top>
      <bottom style="thin">
        <color theme="0" tint="-0.14999847407452621"/>
      </bottom>
      <diagonal/>
    </border>
    <border>
      <left style="thin">
        <color theme="0" tint="-0.14999847407452621"/>
      </left>
      <right style="medium">
        <color indexed="64"/>
      </right>
      <top style="medium">
        <color indexed="64"/>
      </top>
      <bottom style="thin">
        <color theme="0" tint="-0.14999847407452621"/>
      </bottom>
      <diagonal/>
    </border>
    <border>
      <left style="thin">
        <color theme="0" tint="-0.14999847407452621"/>
      </left>
      <right style="medium">
        <color indexed="64"/>
      </right>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top style="thin">
        <color theme="4"/>
      </top>
      <bottom style="double">
        <color theme="4"/>
      </bottom>
      <diagonal/>
    </border>
    <border>
      <left style="medium">
        <color indexed="64"/>
      </left>
      <right/>
      <top style="thin">
        <color theme="0" tint="-0.14999847407452621"/>
      </top>
      <bottom style="medium">
        <color theme="7" tint="-0.249977111117893"/>
      </bottom>
      <diagonal/>
    </border>
    <border>
      <left/>
      <right style="medium">
        <color indexed="64"/>
      </right>
      <top style="thin">
        <color theme="0" tint="-0.14999847407452621"/>
      </top>
      <bottom style="medium">
        <color theme="7" tint="-0.249977111117893"/>
      </bottom>
      <diagonal/>
    </border>
    <border>
      <left style="medium">
        <color indexed="64"/>
      </left>
      <right/>
      <top style="medium">
        <color theme="7" tint="-0.249977111117893"/>
      </top>
      <bottom style="thin">
        <color theme="0" tint="-0.14999847407452621"/>
      </bottom>
      <diagonal/>
    </border>
    <border>
      <left style="medium">
        <color indexed="64"/>
      </left>
      <right/>
      <top style="thin">
        <color theme="0" tint="-0.14999847407452621"/>
      </top>
      <bottom style="thin">
        <color theme="0" tint="-0.14999847407452621"/>
      </bottom>
      <diagonal/>
    </border>
    <border>
      <left/>
      <right style="medium">
        <color indexed="64"/>
      </right>
      <top style="thin">
        <color theme="4"/>
      </top>
      <bottom style="double">
        <color theme="4"/>
      </bottom>
      <diagonal/>
    </border>
    <border>
      <left style="medium">
        <color indexed="64"/>
      </left>
      <right/>
      <top style="thin">
        <color theme="0" tint="-0.14999847407452621"/>
      </top>
      <bottom style="thin">
        <color theme="4"/>
      </bottom>
      <diagonal/>
    </border>
    <border>
      <left style="medium">
        <color indexed="64"/>
      </left>
      <right/>
      <top style="double">
        <color theme="4"/>
      </top>
      <bottom style="thin">
        <color theme="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theme="0" tint="-0.14999847407452621"/>
      </left>
      <right/>
      <top/>
      <bottom style="thin">
        <color theme="0" tint="-0.14999847407452621"/>
      </bottom>
      <diagonal/>
    </border>
    <border>
      <left style="medium">
        <color indexed="64"/>
      </left>
      <right/>
      <top style="medium">
        <color indexed="64"/>
      </top>
      <bottom style="thin">
        <color theme="0" tint="-0.14999847407452621"/>
      </bottom>
      <diagonal/>
    </border>
    <border>
      <left/>
      <right style="medium">
        <color indexed="64"/>
      </right>
      <top style="medium">
        <color indexed="64"/>
      </top>
      <bottom style="thin">
        <color theme="0" tint="-0.14999847407452621"/>
      </bottom>
      <diagonal/>
    </border>
    <border>
      <left style="thin">
        <color theme="0" tint="-0.14999847407452621"/>
      </left>
      <right style="medium">
        <color indexed="64"/>
      </right>
      <top style="thin">
        <color theme="0" tint="-0.14999847407452621"/>
      </top>
      <bottom/>
      <diagonal/>
    </border>
    <border>
      <left style="thin">
        <color indexed="64"/>
      </left>
      <right style="thin">
        <color indexed="64"/>
      </right>
      <top style="thin">
        <color indexed="64"/>
      </top>
      <bottom style="thin">
        <color theme="4"/>
      </bottom>
      <diagonal/>
    </border>
    <border>
      <left/>
      <right style="thin">
        <color theme="4"/>
      </right>
      <top style="thin">
        <color theme="4"/>
      </top>
      <bottom style="thin">
        <color theme="4"/>
      </bottom>
      <diagonal/>
    </border>
    <border>
      <left style="thin">
        <color theme="0" tint="-0.14999847407452621"/>
      </left>
      <right/>
      <top style="thin">
        <color theme="4"/>
      </top>
      <bottom style="thin">
        <color theme="4"/>
      </bottom>
      <diagonal/>
    </border>
    <border>
      <left/>
      <right/>
      <top/>
      <bottom style="medium">
        <color indexed="64"/>
      </bottom>
      <diagonal/>
    </border>
    <border>
      <left style="thin">
        <color indexed="64"/>
      </left>
      <right/>
      <top style="thin">
        <color theme="0" tint="-0.14999847407452621"/>
      </top>
      <bottom style="thin">
        <color theme="0" tint="-0.14999847407452621"/>
      </bottom>
      <diagonal/>
    </border>
    <border>
      <left style="thin">
        <color theme="2"/>
      </left>
      <right/>
      <top style="thin">
        <color theme="0" tint="-0.14999847407452621"/>
      </top>
      <bottom style="thin">
        <color theme="0" tint="-0.14999847407452621"/>
      </bottom>
      <diagonal/>
    </border>
    <border>
      <left style="thin">
        <color theme="2"/>
      </left>
      <right style="thin">
        <color theme="2"/>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right/>
      <top/>
      <bottom style="double">
        <color theme="4"/>
      </bottom>
      <diagonal/>
    </border>
    <border>
      <left/>
      <right style="thin">
        <color indexed="64"/>
      </right>
      <top style="double">
        <color theme="4"/>
      </top>
      <bottom style="double">
        <color theme="4"/>
      </bottom>
      <diagonal/>
    </border>
    <border>
      <left style="medium">
        <color indexed="64"/>
      </left>
      <right/>
      <top style="thin">
        <color theme="0" tint="-0.14999847407452621"/>
      </top>
      <bottom/>
      <diagonal/>
    </border>
    <border>
      <left/>
      <right style="medium">
        <color indexed="64"/>
      </right>
      <top style="thin">
        <color theme="0" tint="-0.1499984740745262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bottom style="dotted">
        <color indexed="64"/>
      </bottom>
      <diagonal/>
    </border>
    <border>
      <left/>
      <right/>
      <top style="dotted">
        <color indexed="64"/>
      </top>
      <bottom/>
      <diagonal/>
    </border>
    <border>
      <left/>
      <right style="medium">
        <color indexed="64"/>
      </right>
      <top/>
      <bottom style="dotted">
        <color indexed="64"/>
      </bottom>
      <diagonal/>
    </border>
    <border>
      <left/>
      <right/>
      <top style="thin">
        <color indexed="64"/>
      </top>
      <bottom style="dotted">
        <color indexed="64"/>
      </bottom>
      <diagonal/>
    </border>
    <border>
      <left/>
      <right/>
      <top/>
      <bottom style="thin">
        <color theme="0" tint="-0.14999847407452621"/>
      </bottom>
      <diagonal/>
    </border>
    <border>
      <left style="thin">
        <color indexed="64"/>
      </left>
      <right style="thin">
        <color indexed="64"/>
      </right>
      <top/>
      <bottom/>
      <diagonal/>
    </border>
    <border>
      <left/>
      <right/>
      <top style="thin">
        <color theme="4"/>
      </top>
      <bottom style="double">
        <color rgb="FFFEF25C"/>
      </bottom>
      <diagonal/>
    </border>
    <border>
      <left/>
      <right style="thin">
        <color indexed="64"/>
      </right>
      <top style="thin">
        <color theme="4"/>
      </top>
      <bottom style="double">
        <color rgb="FFFEF25C"/>
      </bottom>
      <diagonal/>
    </border>
    <border>
      <left/>
      <right/>
      <top style="double">
        <color rgb="FFFEF25C"/>
      </top>
      <bottom style="double">
        <color rgb="FFFEF25C"/>
      </bottom>
      <diagonal/>
    </border>
    <border>
      <left/>
      <right style="thin">
        <color indexed="64"/>
      </right>
      <top style="double">
        <color rgb="FFFEF25C"/>
      </top>
      <bottom style="double">
        <color rgb="FFFEF25C"/>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14999847407452621"/>
      </left>
      <right style="medium">
        <color indexed="64"/>
      </right>
      <top/>
      <bottom/>
      <diagonal/>
    </border>
    <border>
      <left style="double">
        <color theme="2"/>
      </left>
      <right style="double">
        <color theme="2"/>
      </right>
      <top style="double">
        <color theme="4"/>
      </top>
      <bottom style="thin">
        <color theme="0" tint="-0.14999847407452621"/>
      </bottom>
      <diagonal/>
    </border>
    <border>
      <left style="thin">
        <color indexed="64"/>
      </left>
      <right style="thin">
        <color theme="0"/>
      </right>
      <top style="thin">
        <color theme="0" tint="-0.14999847407452621"/>
      </top>
      <bottom style="double">
        <color theme="4"/>
      </bottom>
      <diagonal/>
    </border>
    <border>
      <left/>
      <right style="thin">
        <color indexed="64"/>
      </right>
      <top style="thin">
        <color indexed="64"/>
      </top>
      <bottom style="thin">
        <color theme="4"/>
      </bottom>
      <diagonal/>
    </border>
    <border>
      <left/>
      <right/>
      <top style="thin">
        <color indexed="64"/>
      </top>
      <bottom style="thin">
        <color indexed="64"/>
      </bottom>
      <diagonal/>
    </border>
    <border>
      <left/>
      <right style="thin">
        <color indexed="64"/>
      </right>
      <top/>
      <bottom style="double">
        <color theme="4"/>
      </bottom>
      <diagonal/>
    </border>
    <border>
      <left/>
      <right style="thin">
        <color theme="0"/>
      </right>
      <top style="thin">
        <color theme="0" tint="-0.14999847407452621"/>
      </top>
      <bottom style="double">
        <color theme="4"/>
      </bottom>
      <diagonal/>
    </border>
    <border>
      <left style="thin">
        <color theme="2"/>
      </left>
      <right style="thin">
        <color theme="2"/>
      </right>
      <top style="thin">
        <color theme="0" tint="-0.14999847407452621"/>
      </top>
      <bottom/>
      <diagonal/>
    </border>
    <border>
      <left/>
      <right/>
      <top style="thin">
        <color theme="0" tint="-0.14999847407452621"/>
      </top>
      <bottom/>
      <diagonal/>
    </border>
    <border>
      <left/>
      <right style="thin">
        <color theme="0" tint="-0.14999847407452621"/>
      </right>
      <top/>
      <bottom style="thin">
        <color theme="0" tint="-0.14999847407452621"/>
      </bottom>
      <diagonal/>
    </border>
    <border>
      <left style="thin">
        <color theme="0"/>
      </left>
      <right style="thin">
        <color theme="0" tint="-0.14999847407452621"/>
      </right>
      <top style="thin">
        <color theme="0" tint="-0.14999847407452621"/>
      </top>
      <bottom/>
      <diagonal/>
    </border>
    <border>
      <left style="thin">
        <color theme="0"/>
      </left>
      <right style="thin">
        <color theme="0"/>
      </right>
      <top/>
      <bottom style="double">
        <color theme="4"/>
      </bottom>
      <diagonal/>
    </border>
    <border>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medium">
        <color rgb="FF000000"/>
      </top>
      <bottom style="thin">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thin">
        <color theme="0" tint="-0.14999847407452621"/>
      </bottom>
      <diagonal/>
    </border>
    <border>
      <left/>
      <right/>
      <top style="medium">
        <color rgb="FF000000"/>
      </top>
      <bottom style="thin">
        <color theme="0" tint="-0.14999847407452621"/>
      </bottom>
      <diagonal/>
    </border>
    <border>
      <left style="thin">
        <color theme="0" tint="-0.14999847407452621"/>
      </left>
      <right/>
      <top style="medium">
        <color rgb="FF000000"/>
      </top>
      <bottom style="thin">
        <color theme="0" tint="-0.14999847407452621"/>
      </bottom>
      <diagonal/>
    </border>
    <border>
      <left/>
      <right style="medium">
        <color rgb="FF000000"/>
      </right>
      <top style="medium">
        <color rgb="FF000000"/>
      </top>
      <bottom style="thin">
        <color theme="0" tint="-0.14999847407452621"/>
      </bottom>
      <diagonal/>
    </border>
    <border>
      <left style="medium">
        <color rgb="FF000000"/>
      </left>
      <right/>
      <top/>
      <bottom style="thin">
        <color indexed="64"/>
      </bottom>
      <diagonal/>
    </border>
    <border>
      <left style="medium">
        <color rgb="FF000000"/>
      </left>
      <right/>
      <top style="thin">
        <color indexed="64"/>
      </top>
      <bottom/>
      <diagonal/>
    </border>
    <border>
      <left style="medium">
        <color rgb="FF000000"/>
      </left>
      <right/>
      <top/>
      <bottom style="double">
        <color theme="4"/>
      </bottom>
      <diagonal/>
    </border>
    <border>
      <left style="medium">
        <color rgb="FF000000"/>
      </left>
      <right/>
      <top style="double">
        <color theme="4"/>
      </top>
      <bottom style="double">
        <color theme="4"/>
      </bottom>
      <diagonal/>
    </border>
    <border>
      <left/>
      <right style="medium">
        <color rgb="FF000000"/>
      </right>
      <top/>
      <bottom style="double">
        <color theme="4"/>
      </bottom>
      <diagonal/>
    </border>
    <border>
      <left style="medium">
        <color rgb="FF000000"/>
      </left>
      <right/>
      <top style="thin">
        <color theme="4"/>
      </top>
      <bottom style="double">
        <color rgb="FFFEF25C"/>
      </bottom>
      <diagonal/>
    </border>
    <border>
      <left style="medium">
        <color rgb="FF000000"/>
      </left>
      <right/>
      <top style="double">
        <color rgb="FFFEF25C"/>
      </top>
      <bottom style="double">
        <color rgb="FFFEF25C"/>
      </bottom>
      <diagonal/>
    </border>
    <border>
      <left/>
      <right style="medium">
        <color rgb="FF000000"/>
      </right>
      <top style="thin">
        <color theme="0" tint="-0.14999847407452621"/>
      </top>
      <bottom style="thin">
        <color theme="0" tint="-0.14999847407452621"/>
      </bottom>
      <diagonal/>
    </border>
    <border>
      <left/>
      <right style="medium">
        <color rgb="FF000000"/>
      </right>
      <top style="thin">
        <color theme="0" tint="-0.14999847407452621"/>
      </top>
      <bottom/>
      <diagonal/>
    </border>
    <border>
      <left/>
      <right style="medium">
        <color rgb="FF000000"/>
      </right>
      <top style="thin">
        <color theme="0" tint="-0.14999847407452621"/>
      </top>
      <bottom style="double">
        <color theme="4"/>
      </bottom>
      <diagonal/>
    </border>
    <border>
      <left/>
      <right style="medium">
        <color rgb="FF000000"/>
      </right>
      <top style="thin">
        <color theme="4"/>
      </top>
      <bottom style="thin">
        <color rgb="FF000000"/>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rgb="FF000000"/>
      </left>
      <right style="thin">
        <color theme="4"/>
      </right>
      <top style="thin">
        <color theme="4"/>
      </top>
      <bottom style="thin">
        <color theme="4"/>
      </bottom>
      <diagonal/>
    </border>
    <border>
      <left style="medium">
        <color indexed="64"/>
      </left>
      <right/>
      <top/>
      <bottom/>
      <diagonal/>
    </border>
  </borders>
  <cellStyleXfs count="5">
    <xf numFmtId="0" fontId="0" fillId="0" borderId="0"/>
    <xf numFmtId="0" fontId="3" fillId="0" borderId="0" applyNumberFormat="0" applyFill="0" applyBorder="0" applyAlignment="0" applyProtection="0">
      <alignment vertical="top"/>
      <protection locked="0"/>
    </xf>
    <xf numFmtId="9" fontId="2" fillId="0" borderId="0" applyFont="0" applyFill="0" applyBorder="0" applyAlignment="0" applyProtection="0"/>
    <xf numFmtId="0" fontId="4" fillId="0" borderId="3" applyNumberFormat="0" applyFill="0" applyAlignment="0" applyProtection="0"/>
    <xf numFmtId="44" fontId="2" fillId="0" borderId="0" applyFont="0" applyFill="0" applyBorder="0" applyAlignment="0" applyProtection="0"/>
  </cellStyleXfs>
  <cellXfs count="328">
    <xf numFmtId="0" fontId="0" fillId="0" borderId="0" xfId="0"/>
    <xf numFmtId="0" fontId="0" fillId="0" borderId="0" xfId="0" applyAlignment="1">
      <alignment horizontal="right"/>
    </xf>
    <xf numFmtId="0" fontId="4" fillId="5" borderId="3" xfId="3" applyFill="1" applyAlignment="1">
      <alignment horizontal="right"/>
    </xf>
    <xf numFmtId="0" fontId="0" fillId="5" borderId="4" xfId="0" applyFill="1" applyBorder="1" applyAlignment="1">
      <alignment horizontal="right"/>
    </xf>
    <xf numFmtId="0" fontId="0" fillId="5" borderId="4" xfId="0" applyFill="1" applyBorder="1"/>
    <xf numFmtId="0" fontId="6" fillId="5" borderId="4" xfId="0" applyFont="1" applyFill="1" applyBorder="1"/>
    <xf numFmtId="0" fontId="6" fillId="5" borderId="5" xfId="0" applyFont="1" applyFill="1" applyBorder="1"/>
    <xf numFmtId="0" fontId="8" fillId="0" borderId="0" xfId="0" applyFont="1"/>
    <xf numFmtId="0" fontId="0" fillId="3" borderId="0" xfId="0" applyFill="1"/>
    <xf numFmtId="0" fontId="0" fillId="4" borderId="0" xfId="0" applyFill="1"/>
    <xf numFmtId="0" fontId="0" fillId="3" borderId="0" xfId="0" applyFill="1" applyAlignment="1">
      <alignment horizontal="left"/>
    </xf>
    <xf numFmtId="0" fontId="3" fillId="3" borderId="0" xfId="1" applyFill="1" applyAlignment="1" applyProtection="1"/>
    <xf numFmtId="0" fontId="0" fillId="4" borderId="0" xfId="0" applyFill="1" applyAlignment="1">
      <alignment horizontal="left"/>
    </xf>
    <xf numFmtId="0" fontId="3" fillId="4" borderId="0" xfId="1" applyFill="1" applyAlignment="1" applyProtection="1"/>
    <xf numFmtId="0" fontId="0" fillId="0" borderId="0" xfId="0" applyAlignment="1">
      <alignment horizontal="center"/>
    </xf>
    <xf numFmtId="164" fontId="0" fillId="5" borderId="6" xfId="0" applyNumberFormat="1" applyFill="1" applyBorder="1"/>
    <xf numFmtId="164" fontId="4" fillId="5" borderId="3" xfId="3" applyNumberFormat="1" applyFill="1"/>
    <xf numFmtId="164" fontId="0" fillId="5" borderId="42" xfId="0" applyNumberFormat="1" applyFill="1" applyBorder="1" applyAlignment="1">
      <alignment horizontal="center"/>
    </xf>
    <xf numFmtId="0" fontId="11" fillId="5" borderId="44" xfId="0" applyFont="1" applyFill="1" applyBorder="1" applyAlignment="1">
      <alignment horizontal="center"/>
    </xf>
    <xf numFmtId="0" fontId="5" fillId="0" borderId="0" xfId="0" applyFont="1" applyAlignment="1">
      <alignment wrapText="1"/>
    </xf>
    <xf numFmtId="0" fontId="10" fillId="0" borderId="0" xfId="0" applyFont="1" applyAlignment="1">
      <alignment wrapText="1"/>
    </xf>
    <xf numFmtId="0" fontId="4" fillId="0" borderId="0" xfId="3" applyFill="1" applyBorder="1"/>
    <xf numFmtId="0" fontId="9" fillId="5" borderId="0" xfId="0" applyFont="1" applyFill="1" applyAlignment="1">
      <alignment horizontal="center"/>
    </xf>
    <xf numFmtId="0" fontId="9" fillId="5" borderId="38" xfId="0" applyFont="1" applyFill="1" applyBorder="1" applyAlignment="1">
      <alignment horizontal="left"/>
    </xf>
    <xf numFmtId="0" fontId="13" fillId="0" borderId="0" xfId="0" applyFont="1" applyAlignment="1">
      <alignment vertical="top" wrapText="1"/>
    </xf>
    <xf numFmtId="164" fontId="0" fillId="0" borderId="0" xfId="0" applyNumberFormat="1" applyAlignment="1">
      <alignment horizontal="center"/>
    </xf>
    <xf numFmtId="0" fontId="4" fillId="0" borderId="0" xfId="3" applyFill="1" applyBorder="1" applyAlignment="1">
      <alignment horizontal="center" wrapText="1"/>
    </xf>
    <xf numFmtId="0" fontId="0" fillId="0" borderId="55" xfId="0" applyBorder="1" applyAlignment="1">
      <alignment horizontal="left"/>
    </xf>
    <xf numFmtId="0" fontId="0" fillId="0" borderId="59" xfId="0" applyBorder="1" applyAlignment="1">
      <alignment horizontal="left"/>
    </xf>
    <xf numFmtId="0" fontId="0" fillId="0" borderId="60" xfId="0" applyBorder="1" applyAlignment="1">
      <alignment horizontal="left"/>
    </xf>
    <xf numFmtId="44" fontId="0" fillId="0" borderId="56" xfId="4" applyFont="1" applyFill="1" applyBorder="1" applyAlignment="1">
      <alignment horizontal="right"/>
    </xf>
    <xf numFmtId="44" fontId="0" fillId="0" borderId="58" xfId="4" applyFont="1" applyFill="1" applyBorder="1" applyAlignment="1">
      <alignment horizontal="right"/>
    </xf>
    <xf numFmtId="44" fontId="0" fillId="0" borderId="1" xfId="4" applyFont="1" applyFill="1" applyBorder="1" applyAlignment="1">
      <alignment horizontal="right"/>
    </xf>
    <xf numFmtId="0" fontId="0" fillId="0" borderId="57" xfId="0" applyBorder="1" applyAlignment="1">
      <alignment horizontal="left"/>
    </xf>
    <xf numFmtId="0" fontId="0" fillId="0" borderId="62" xfId="0" applyBorder="1" applyAlignment="1">
      <alignment horizontal="left"/>
    </xf>
    <xf numFmtId="44" fontId="0" fillId="0" borderId="62" xfId="4" applyFont="1" applyFill="1" applyBorder="1" applyAlignment="1">
      <alignment horizontal="right"/>
    </xf>
    <xf numFmtId="0" fontId="4" fillId="0" borderId="12" xfId="0" applyFont="1" applyBorder="1" applyAlignment="1">
      <alignment horizontal="center" vertical="center"/>
    </xf>
    <xf numFmtId="0" fontId="4" fillId="0" borderId="61" xfId="0" applyFont="1" applyBorder="1" applyAlignment="1">
      <alignment horizontal="center" vertical="center"/>
    </xf>
    <xf numFmtId="0" fontId="0" fillId="0" borderId="1" xfId="0" applyBorder="1" applyAlignment="1">
      <alignment horizontal="center"/>
    </xf>
    <xf numFmtId="49" fontId="0" fillId="0" borderId="0" xfId="0" applyNumberFormat="1"/>
    <xf numFmtId="44" fontId="0" fillId="0" borderId="63" xfId="4" applyFont="1" applyFill="1" applyBorder="1" applyAlignment="1">
      <alignment horizontal="right"/>
    </xf>
    <xf numFmtId="0" fontId="0" fillId="0" borderId="64" xfId="0" applyBorder="1" applyAlignment="1">
      <alignment horizontal="right"/>
    </xf>
    <xf numFmtId="0" fontId="0" fillId="0" borderId="64" xfId="0" applyBorder="1" applyAlignment="1">
      <alignment horizontal="left"/>
    </xf>
    <xf numFmtId="0" fontId="0" fillId="0" borderId="64" xfId="0" applyBorder="1"/>
    <xf numFmtId="0" fontId="0" fillId="0" borderId="65" xfId="0" applyBorder="1"/>
    <xf numFmtId="0" fontId="5" fillId="0" borderId="66" xfId="0" applyFont="1" applyBorder="1" applyAlignment="1">
      <alignment wrapText="1"/>
    </xf>
    <xf numFmtId="0" fontId="0" fillId="0" borderId="66" xfId="0" applyBorder="1"/>
    <xf numFmtId="0" fontId="0" fillId="0" borderId="66" xfId="0" applyBorder="1" applyAlignment="1">
      <alignment horizontal="right"/>
    </xf>
    <xf numFmtId="0" fontId="0" fillId="0" borderId="0" xfId="0" applyAlignment="1">
      <alignment horizontal="left"/>
    </xf>
    <xf numFmtId="1" fontId="0" fillId="5" borderId="4" xfId="0" applyNumberFormat="1" applyFill="1" applyBorder="1"/>
    <xf numFmtId="1" fontId="0" fillId="2" borderId="4" xfId="0" applyNumberFormat="1" applyFill="1" applyBorder="1"/>
    <xf numFmtId="1" fontId="4" fillId="5" borderId="3" xfId="3" applyNumberFormat="1" applyFill="1"/>
    <xf numFmtId="44" fontId="0" fillId="5" borderId="6" xfId="0" applyNumberFormat="1" applyFill="1" applyBorder="1"/>
    <xf numFmtId="44" fontId="0" fillId="2" borderId="6" xfId="0" applyNumberFormat="1" applyFill="1" applyBorder="1"/>
    <xf numFmtId="0" fontId="3" fillId="0" borderId="0" xfId="1" applyFill="1" applyBorder="1" applyAlignment="1" applyProtection="1">
      <alignment horizontal="left"/>
    </xf>
    <xf numFmtId="8" fontId="14" fillId="5" borderId="43" xfId="0" applyNumberFormat="1" applyFont="1" applyFill="1" applyBorder="1" applyAlignment="1">
      <alignment horizontal="right"/>
    </xf>
    <xf numFmtId="0" fontId="15" fillId="0" borderId="0" xfId="0" applyFont="1" applyAlignment="1">
      <alignment horizontal="left"/>
    </xf>
    <xf numFmtId="0" fontId="16" fillId="0" borderId="0" xfId="0" applyFont="1" applyAlignment="1">
      <alignment wrapText="1"/>
    </xf>
    <xf numFmtId="0" fontId="4" fillId="0" borderId="64" xfId="0" applyFont="1" applyBorder="1" applyAlignment="1">
      <alignment horizontal="right"/>
    </xf>
    <xf numFmtId="44" fontId="4" fillId="0" borderId="54" xfId="0" applyNumberFormat="1" applyFont="1" applyBorder="1"/>
    <xf numFmtId="0" fontId="6" fillId="0" borderId="4" xfId="0" applyFont="1" applyBorder="1" applyAlignment="1">
      <alignment horizontal="right"/>
    </xf>
    <xf numFmtId="0" fontId="6" fillId="0" borderId="0" xfId="0" applyFont="1" applyAlignment="1">
      <alignment wrapText="1"/>
    </xf>
    <xf numFmtId="44" fontId="0" fillId="0" borderId="1" xfId="4" applyFont="1" applyFill="1" applyBorder="1" applyAlignment="1" applyProtection="1">
      <alignment horizontal="right"/>
    </xf>
    <xf numFmtId="44" fontId="0" fillId="0" borderId="63" xfId="4" applyFont="1" applyFill="1" applyBorder="1" applyAlignment="1" applyProtection="1">
      <alignment horizontal="right"/>
    </xf>
    <xf numFmtId="0" fontId="0" fillId="0" borderId="1" xfId="0" applyBorder="1" applyAlignment="1" applyProtection="1">
      <alignment horizontal="center"/>
      <protection locked="0"/>
    </xf>
    <xf numFmtId="0" fontId="0" fillId="0" borderId="0" xfId="0" applyAlignment="1" applyProtection="1">
      <alignment horizontal="right"/>
      <protection locked="0"/>
    </xf>
    <xf numFmtId="0" fontId="0" fillId="0" borderId="0" xfId="0" applyProtection="1">
      <protection locked="0"/>
    </xf>
    <xf numFmtId="0" fontId="6" fillId="5" borderId="4" xfId="0" applyFont="1" applyFill="1" applyBorder="1" applyAlignment="1" applyProtection="1">
      <alignment horizontal="right"/>
      <protection locked="0"/>
    </xf>
    <xf numFmtId="0" fontId="0" fillId="0" borderId="64" xfId="0" applyBorder="1" applyAlignment="1" applyProtection="1">
      <alignment horizontal="right"/>
      <protection locked="0"/>
    </xf>
    <xf numFmtId="0" fontId="6" fillId="2" borderId="4" xfId="0" applyFont="1" applyFill="1" applyBorder="1" applyAlignment="1" applyProtection="1">
      <alignment horizontal="right"/>
      <protection locked="0"/>
    </xf>
    <xf numFmtId="0" fontId="8" fillId="0" borderId="0" xfId="0" applyFont="1" applyProtection="1">
      <protection locked="0"/>
    </xf>
    <xf numFmtId="0" fontId="16" fillId="0" borderId="0" xfId="0" applyFont="1" applyAlignment="1" applyProtection="1">
      <alignment wrapText="1"/>
      <protection locked="0"/>
    </xf>
    <xf numFmtId="0" fontId="0" fillId="0" borderId="66" xfId="0" applyBorder="1" applyAlignment="1" applyProtection="1">
      <alignment horizontal="right"/>
      <protection locked="0"/>
    </xf>
    <xf numFmtId="0" fontId="0" fillId="0" borderId="66" xfId="0" applyBorder="1" applyProtection="1">
      <protection locked="0"/>
    </xf>
    <xf numFmtId="0" fontId="7" fillId="0" borderId="0" xfId="0" applyFont="1"/>
    <xf numFmtId="0" fontId="22" fillId="4" borderId="7" xfId="0" applyFont="1" applyFill="1" applyBorder="1" applyAlignment="1">
      <alignment horizontal="center"/>
    </xf>
    <xf numFmtId="0" fontId="22" fillId="4" borderId="4" xfId="0" applyFont="1" applyFill="1" applyBorder="1" applyAlignment="1">
      <alignment horizontal="center"/>
    </xf>
    <xf numFmtId="0" fontId="22" fillId="3" borderId="5" xfId="0" applyFont="1" applyFill="1" applyBorder="1" applyAlignment="1">
      <alignment horizontal="center"/>
    </xf>
    <xf numFmtId="0" fontId="22" fillId="3" borderId="4" xfId="0" applyFont="1" applyFill="1" applyBorder="1" applyAlignment="1">
      <alignment horizontal="center"/>
    </xf>
    <xf numFmtId="0" fontId="22" fillId="2" borderId="4" xfId="0" applyFont="1" applyFill="1" applyBorder="1" applyAlignment="1">
      <alignment horizontal="center"/>
    </xf>
    <xf numFmtId="165" fontId="19" fillId="4" borderId="7" xfId="0" applyNumberFormat="1" applyFont="1" applyFill="1" applyBorder="1" applyAlignment="1">
      <alignment horizontal="right"/>
    </xf>
    <xf numFmtId="165" fontId="19" fillId="3" borderId="8" xfId="0" applyNumberFormat="1" applyFont="1" applyFill="1" applyBorder="1" applyAlignment="1">
      <alignment horizontal="right"/>
    </xf>
    <xf numFmtId="165" fontId="19" fillId="4" borderId="47" xfId="0" applyNumberFormat="1" applyFont="1" applyFill="1" applyBorder="1" applyAlignment="1">
      <alignment horizontal="right"/>
    </xf>
    <xf numFmtId="165" fontId="19" fillId="3" borderId="48" xfId="0" applyNumberFormat="1" applyFont="1" applyFill="1" applyBorder="1" applyAlignment="1">
      <alignment horizontal="right"/>
    </xf>
    <xf numFmtId="165" fontId="19" fillId="4" borderId="8" xfId="0" applyNumberFormat="1" applyFont="1" applyFill="1" applyBorder="1" applyAlignment="1">
      <alignment horizontal="right"/>
    </xf>
    <xf numFmtId="165" fontId="19" fillId="4" borderId="48" xfId="0" applyNumberFormat="1" applyFont="1" applyFill="1" applyBorder="1" applyAlignment="1">
      <alignment horizontal="right"/>
    </xf>
    <xf numFmtId="165" fontId="19" fillId="3" borderId="47" xfId="0" applyNumberFormat="1" applyFont="1" applyFill="1" applyBorder="1" applyAlignment="1">
      <alignment horizontal="right"/>
    </xf>
    <xf numFmtId="165" fontId="19" fillId="2" borderId="48" xfId="0" applyNumberFormat="1" applyFont="1" applyFill="1" applyBorder="1" applyAlignment="1">
      <alignment horizontal="right"/>
    </xf>
    <xf numFmtId="165" fontId="19" fillId="3" borderId="7" xfId="0" applyNumberFormat="1" applyFont="1" applyFill="1" applyBorder="1" applyAlignment="1">
      <alignment horizontal="right"/>
    </xf>
    <xf numFmtId="165" fontId="20" fillId="4" borderId="50" xfId="3" applyNumberFormat="1" applyFont="1" applyFill="1" applyBorder="1" applyAlignment="1">
      <alignment horizontal="right"/>
    </xf>
    <xf numFmtId="165" fontId="20" fillId="3" borderId="50" xfId="3" applyNumberFormat="1" applyFont="1" applyFill="1" applyBorder="1" applyAlignment="1">
      <alignment horizontal="right"/>
    </xf>
    <xf numFmtId="165" fontId="20" fillId="2" borderId="50" xfId="3" applyNumberFormat="1" applyFont="1" applyFill="1" applyBorder="1" applyAlignment="1">
      <alignment horizontal="right"/>
    </xf>
    <xf numFmtId="165" fontId="19" fillId="3" borderId="6" xfId="0" applyNumberFormat="1" applyFont="1" applyFill="1" applyBorder="1" applyAlignment="1">
      <alignment horizontal="right"/>
    </xf>
    <xf numFmtId="165" fontId="19" fillId="4" borderId="6" xfId="0" applyNumberFormat="1" applyFont="1" applyFill="1" applyBorder="1" applyAlignment="1">
      <alignment horizontal="right"/>
    </xf>
    <xf numFmtId="165" fontId="20" fillId="4" borderId="71" xfId="3" applyNumberFormat="1" applyFont="1" applyFill="1" applyBorder="1" applyAlignment="1">
      <alignment horizontal="right"/>
    </xf>
    <xf numFmtId="165" fontId="20" fillId="3" borderId="71" xfId="3" applyNumberFormat="1" applyFont="1" applyFill="1" applyBorder="1" applyAlignment="1">
      <alignment horizontal="right"/>
    </xf>
    <xf numFmtId="165" fontId="20" fillId="2" borderId="71" xfId="3" applyNumberFormat="1" applyFont="1" applyFill="1" applyBorder="1" applyAlignment="1">
      <alignment horizontal="right"/>
    </xf>
    <xf numFmtId="165" fontId="20" fillId="4" borderId="73" xfId="3" applyNumberFormat="1" applyFont="1" applyFill="1" applyBorder="1" applyAlignment="1">
      <alignment horizontal="right"/>
    </xf>
    <xf numFmtId="165" fontId="20" fillId="3" borderId="73" xfId="3" applyNumberFormat="1" applyFont="1" applyFill="1" applyBorder="1" applyAlignment="1">
      <alignment horizontal="right"/>
    </xf>
    <xf numFmtId="165" fontId="20" fillId="2" borderId="73" xfId="3" applyNumberFormat="1" applyFont="1" applyFill="1" applyBorder="1" applyAlignment="1">
      <alignment horizontal="right"/>
    </xf>
    <xf numFmtId="0" fontId="19" fillId="0" borderId="0" xfId="0" applyFont="1"/>
    <xf numFmtId="0" fontId="20" fillId="0" borderId="0" xfId="3" applyFont="1" applyFill="1" applyBorder="1"/>
    <xf numFmtId="164" fontId="20" fillId="0" borderId="45" xfId="3" applyNumberFormat="1" applyFont="1" applyFill="1" applyBorder="1" applyAlignment="1">
      <alignment horizontal="right"/>
    </xf>
    <xf numFmtId="164" fontId="25" fillId="0" borderId="45" xfId="3" applyNumberFormat="1" applyFont="1" applyFill="1" applyBorder="1" applyAlignment="1">
      <alignment horizontal="right"/>
    </xf>
    <xf numFmtId="0" fontId="19" fillId="0" borderId="45" xfId="0" applyFont="1" applyBorder="1"/>
    <xf numFmtId="0" fontId="26" fillId="0" borderId="13" xfId="0" applyFont="1" applyBorder="1" applyAlignment="1">
      <alignment horizontal="right"/>
    </xf>
    <xf numFmtId="0" fontId="26" fillId="0" borderId="21" xfId="0" applyFont="1" applyBorder="1" applyAlignment="1">
      <alignment horizontal="left"/>
    </xf>
    <xf numFmtId="0" fontId="27" fillId="0" borderId="22" xfId="0" applyFont="1" applyBorder="1" applyAlignment="1">
      <alignment horizontal="right"/>
    </xf>
    <xf numFmtId="0" fontId="26" fillId="0" borderId="20" xfId="0" applyFont="1" applyBorder="1" applyAlignment="1">
      <alignment horizontal="right"/>
    </xf>
    <xf numFmtId="165" fontId="26" fillId="0" borderId="20" xfId="0" applyNumberFormat="1" applyFont="1" applyBorder="1" applyAlignment="1">
      <alignment horizontal="right"/>
    </xf>
    <xf numFmtId="165" fontId="27" fillId="0" borderId="22" xfId="0" applyNumberFormat="1" applyFont="1" applyBorder="1"/>
    <xf numFmtId="0" fontId="19" fillId="5" borderId="28" xfId="0" applyFont="1" applyFill="1" applyBorder="1"/>
    <xf numFmtId="0" fontId="19" fillId="5" borderId="29" xfId="0" applyFont="1" applyFill="1" applyBorder="1"/>
    <xf numFmtId="0" fontId="19" fillId="5" borderId="31" xfId="0" applyFont="1" applyFill="1" applyBorder="1"/>
    <xf numFmtId="0" fontId="20" fillId="5" borderId="14" xfId="3" applyFont="1" applyFill="1" applyBorder="1" applyAlignment="1"/>
    <xf numFmtId="165" fontId="20" fillId="5" borderId="16" xfId="3" applyNumberFormat="1" applyFont="1" applyFill="1" applyBorder="1"/>
    <xf numFmtId="164" fontId="19" fillId="0" borderId="0" xfId="0" applyNumberFormat="1" applyFont="1"/>
    <xf numFmtId="165" fontId="19" fillId="5" borderId="30" xfId="0" applyNumberFormat="1" applyFont="1" applyFill="1" applyBorder="1"/>
    <xf numFmtId="165" fontId="19" fillId="5" borderId="30" xfId="3" applyNumberFormat="1" applyFont="1" applyFill="1" applyBorder="1"/>
    <xf numFmtId="1" fontId="19" fillId="0" borderId="0" xfId="0" applyNumberFormat="1" applyFont="1"/>
    <xf numFmtId="9" fontId="19" fillId="0" borderId="0" xfId="2" applyFont="1" applyFill="1" applyBorder="1"/>
    <xf numFmtId="0" fontId="0" fillId="2" borderId="1" xfId="0" applyFill="1" applyBorder="1" applyAlignment="1">
      <alignment horizontal="center"/>
    </xf>
    <xf numFmtId="165" fontId="25" fillId="0" borderId="0" xfId="3" applyNumberFormat="1" applyFont="1" applyFill="1" applyBorder="1" applyAlignment="1">
      <alignment horizontal="right"/>
    </xf>
    <xf numFmtId="0" fontId="18" fillId="0" borderId="0" xfId="0" applyFont="1"/>
    <xf numFmtId="0" fontId="6" fillId="0" borderId="35" xfId="0" applyFont="1" applyBorder="1" applyAlignment="1">
      <alignment wrapText="1"/>
    </xf>
    <xf numFmtId="0" fontId="30" fillId="0" borderId="0" xfId="0" applyFont="1"/>
    <xf numFmtId="164" fontId="32" fillId="0" borderId="17" xfId="0" applyNumberFormat="1" applyFont="1" applyBorder="1" applyAlignment="1">
      <alignment horizontal="center"/>
    </xf>
    <xf numFmtId="0" fontId="34" fillId="0" borderId="0" xfId="0" applyFont="1"/>
    <xf numFmtId="0" fontId="32" fillId="6" borderId="1" xfId="0" applyFont="1" applyFill="1" applyBorder="1"/>
    <xf numFmtId="165" fontId="32" fillId="6" borderId="1" xfId="0" applyNumberFormat="1" applyFont="1" applyFill="1" applyBorder="1"/>
    <xf numFmtId="0" fontId="35" fillId="0" borderId="0" xfId="0" applyFont="1"/>
    <xf numFmtId="0" fontId="0" fillId="10" borderId="0" xfId="0" applyFill="1"/>
    <xf numFmtId="165" fontId="19" fillId="4" borderId="46" xfId="0" applyNumberFormat="1" applyFont="1" applyFill="1" applyBorder="1" applyAlignment="1" applyProtection="1">
      <alignment horizontal="right"/>
      <protection locked="0"/>
    </xf>
    <xf numFmtId="165" fontId="19" fillId="4" borderId="47" xfId="0" applyNumberFormat="1" applyFont="1" applyFill="1" applyBorder="1" applyAlignment="1" applyProtection="1">
      <alignment horizontal="right"/>
      <protection locked="0"/>
    </xf>
    <xf numFmtId="165" fontId="19" fillId="4" borderId="8" xfId="0" applyNumberFormat="1" applyFont="1" applyFill="1" applyBorder="1" applyAlignment="1" applyProtection="1">
      <alignment horizontal="right"/>
      <protection locked="0"/>
    </xf>
    <xf numFmtId="165" fontId="19" fillId="3" borderId="7" xfId="0" applyNumberFormat="1" applyFont="1" applyFill="1" applyBorder="1" applyAlignment="1" applyProtection="1">
      <alignment horizontal="right"/>
      <protection locked="0"/>
    </xf>
    <xf numFmtId="165" fontId="19" fillId="4" borderId="7" xfId="0" applyNumberFormat="1" applyFont="1" applyFill="1" applyBorder="1" applyAlignment="1" applyProtection="1">
      <alignment horizontal="right"/>
      <protection locked="0"/>
    </xf>
    <xf numFmtId="165" fontId="19" fillId="2" borderId="7" xfId="0" applyNumberFormat="1" applyFont="1" applyFill="1" applyBorder="1" applyAlignment="1" applyProtection="1">
      <alignment horizontal="right"/>
      <protection locked="0"/>
    </xf>
    <xf numFmtId="165" fontId="19" fillId="3" borderId="49" xfId="0" applyNumberFormat="1" applyFont="1" applyFill="1" applyBorder="1" applyAlignment="1" applyProtection="1">
      <alignment horizontal="right"/>
      <protection locked="0"/>
    </xf>
    <xf numFmtId="165" fontId="19" fillId="4" borderId="49" xfId="0" applyNumberFormat="1" applyFont="1" applyFill="1" applyBorder="1" applyAlignment="1" applyProtection="1">
      <alignment horizontal="right"/>
      <protection locked="0"/>
    </xf>
    <xf numFmtId="165" fontId="19" fillId="4" borderId="4" xfId="0" applyNumberFormat="1" applyFont="1" applyFill="1" applyBorder="1" applyAlignment="1" applyProtection="1">
      <alignment horizontal="right"/>
      <protection locked="0"/>
    </xf>
    <xf numFmtId="165" fontId="19" fillId="3" borderId="6" xfId="0" applyNumberFormat="1" applyFont="1" applyFill="1" applyBorder="1" applyAlignment="1" applyProtection="1">
      <alignment horizontal="right"/>
      <protection locked="0"/>
    </xf>
    <xf numFmtId="165" fontId="19" fillId="4" borderId="6" xfId="0" applyNumberFormat="1" applyFont="1" applyFill="1" applyBorder="1" applyAlignment="1" applyProtection="1">
      <alignment horizontal="right"/>
      <protection locked="0"/>
    </xf>
    <xf numFmtId="165" fontId="19" fillId="2" borderId="6" xfId="0" applyNumberFormat="1" applyFont="1" applyFill="1" applyBorder="1" applyAlignment="1" applyProtection="1">
      <alignment horizontal="right"/>
      <protection locked="0"/>
    </xf>
    <xf numFmtId="164" fontId="19" fillId="5" borderId="23" xfId="0" applyNumberFormat="1" applyFont="1" applyFill="1" applyBorder="1" applyProtection="1">
      <protection locked="0"/>
    </xf>
    <xf numFmtId="9" fontId="19" fillId="5" borderId="24" xfId="2" applyFont="1" applyFill="1" applyBorder="1" applyProtection="1">
      <protection locked="0"/>
    </xf>
    <xf numFmtId="9" fontId="19" fillId="5" borderId="41" xfId="2" applyFont="1" applyFill="1" applyBorder="1" applyAlignment="1" applyProtection="1">
      <alignment horizontal="right"/>
      <protection locked="0"/>
    </xf>
    <xf numFmtId="9" fontId="19" fillId="5" borderId="23" xfId="2" applyFont="1" applyFill="1" applyBorder="1" applyProtection="1">
      <protection locked="0"/>
    </xf>
    <xf numFmtId="0" fontId="0" fillId="0" borderId="65" xfId="0" applyBorder="1" applyProtection="1">
      <protection locked="0"/>
    </xf>
    <xf numFmtId="0" fontId="10" fillId="0" borderId="70" xfId="0" applyFont="1" applyBorder="1" applyAlignment="1">
      <alignment wrapText="1"/>
    </xf>
    <xf numFmtId="0" fontId="0" fillId="0" borderId="67" xfId="0" applyBorder="1" applyAlignment="1">
      <alignment horizontal="right"/>
    </xf>
    <xf numFmtId="0" fontId="4" fillId="0" borderId="68" xfId="0" applyFont="1" applyBorder="1" applyAlignment="1">
      <alignment horizontal="right"/>
    </xf>
    <xf numFmtId="9" fontId="19" fillId="5" borderId="77" xfId="2" applyFont="1" applyFill="1" applyBorder="1" applyAlignment="1" applyProtection="1">
      <alignment horizontal="right"/>
      <protection locked="0"/>
    </xf>
    <xf numFmtId="0" fontId="31" fillId="0" borderId="17" xfId="0" applyFont="1" applyBorder="1" applyAlignment="1" applyProtection="1">
      <alignment horizontal="left"/>
      <protection locked="0"/>
    </xf>
    <xf numFmtId="0" fontId="32" fillId="0" borderId="2" xfId="0" applyFont="1" applyBorder="1" applyProtection="1">
      <protection locked="0"/>
    </xf>
    <xf numFmtId="165" fontId="33" fillId="0" borderId="1" xfId="0" applyNumberFormat="1" applyFont="1" applyBorder="1" applyProtection="1">
      <protection locked="0"/>
    </xf>
    <xf numFmtId="166" fontId="19" fillId="5" borderId="24" xfId="0" applyNumberFormat="1" applyFont="1" applyFill="1" applyBorder="1" applyProtection="1">
      <protection locked="0"/>
    </xf>
    <xf numFmtId="0" fontId="33" fillId="0" borderId="2" xfId="0" applyFont="1" applyBorder="1" applyAlignment="1" applyProtection="1">
      <alignment horizontal="left" indent="3"/>
      <protection locked="0"/>
    </xf>
    <xf numFmtId="165" fontId="19" fillId="2" borderId="78" xfId="0" applyNumberFormat="1" applyFont="1" applyFill="1" applyBorder="1" applyAlignment="1" applyProtection="1">
      <alignment horizontal="right"/>
      <protection locked="0"/>
    </xf>
    <xf numFmtId="0" fontId="9" fillId="3" borderId="0" xfId="0" applyFont="1" applyFill="1" applyAlignment="1">
      <alignment horizontal="left"/>
    </xf>
    <xf numFmtId="0" fontId="9" fillId="4" borderId="0" xfId="0" applyFont="1" applyFill="1" applyAlignment="1">
      <alignment horizontal="left"/>
    </xf>
    <xf numFmtId="165" fontId="19" fillId="4" borderId="79" xfId="0" applyNumberFormat="1" applyFont="1" applyFill="1" applyBorder="1" applyAlignment="1">
      <alignment horizontal="right"/>
    </xf>
    <xf numFmtId="0" fontId="36" fillId="5" borderId="1" xfId="0" applyFont="1" applyFill="1" applyBorder="1" applyAlignment="1">
      <alignment horizontal="center"/>
    </xf>
    <xf numFmtId="164" fontId="0" fillId="5" borderId="80" xfId="0" applyNumberFormat="1" applyFill="1" applyBorder="1" applyAlignment="1">
      <alignment horizontal="center"/>
    </xf>
    <xf numFmtId="0" fontId="9" fillId="5" borderId="33" xfId="0" applyFont="1" applyFill="1" applyBorder="1" applyAlignment="1">
      <alignment horizontal="center"/>
    </xf>
    <xf numFmtId="164" fontId="36" fillId="11" borderId="54" xfId="0" applyNumberFormat="1" applyFont="1" applyFill="1" applyBorder="1" applyProtection="1">
      <protection locked="0"/>
    </xf>
    <xf numFmtId="165" fontId="37" fillId="4" borderId="83" xfId="0" applyNumberFormat="1" applyFont="1" applyFill="1" applyBorder="1" applyAlignment="1">
      <alignment horizontal="right"/>
    </xf>
    <xf numFmtId="165" fontId="19" fillId="2" borderId="84" xfId="0" applyNumberFormat="1" applyFont="1" applyFill="1" applyBorder="1" applyAlignment="1">
      <alignment horizontal="right"/>
    </xf>
    <xf numFmtId="165" fontId="19" fillId="3" borderId="85" xfId="0" applyNumberFormat="1" applyFont="1" applyFill="1" applyBorder="1" applyAlignment="1" applyProtection="1">
      <alignment horizontal="right"/>
      <protection locked="0"/>
    </xf>
    <xf numFmtId="165" fontId="19" fillId="4" borderId="87" xfId="0" applyNumberFormat="1" applyFont="1" applyFill="1" applyBorder="1" applyAlignment="1" applyProtection="1">
      <alignment horizontal="right"/>
      <protection locked="0"/>
    </xf>
    <xf numFmtId="165" fontId="19" fillId="4" borderId="85" xfId="0" applyNumberFormat="1" applyFont="1" applyFill="1" applyBorder="1" applyAlignment="1" applyProtection="1">
      <alignment horizontal="right"/>
      <protection locked="0"/>
    </xf>
    <xf numFmtId="165" fontId="19" fillId="4" borderId="88" xfId="0" applyNumberFormat="1" applyFont="1" applyFill="1" applyBorder="1" applyAlignment="1">
      <alignment horizontal="right"/>
    </xf>
    <xf numFmtId="165" fontId="37" fillId="4" borderId="88" xfId="0" applyNumberFormat="1" applyFont="1" applyFill="1" applyBorder="1" applyAlignment="1">
      <alignment horizontal="right"/>
    </xf>
    <xf numFmtId="0" fontId="12" fillId="0" borderId="0" xfId="0" applyFont="1" applyAlignment="1">
      <alignment wrapText="1"/>
    </xf>
    <xf numFmtId="0" fontId="41" fillId="0" borderId="0" xfId="0" applyFont="1"/>
    <xf numFmtId="0" fontId="21" fillId="0" borderId="0" xfId="0" applyFont="1"/>
    <xf numFmtId="165" fontId="19" fillId="0" borderId="0" xfId="0" applyNumberFormat="1" applyFont="1" applyAlignment="1" applyProtection="1">
      <alignment horizontal="right"/>
      <protection locked="0"/>
    </xf>
    <xf numFmtId="165" fontId="19" fillId="7" borderId="0" xfId="0" applyNumberFormat="1" applyFont="1" applyFill="1" applyAlignment="1" applyProtection="1">
      <alignment horizontal="right"/>
      <protection locked="0"/>
    </xf>
    <xf numFmtId="165" fontId="37" fillId="7" borderId="0" xfId="0" applyNumberFormat="1" applyFont="1" applyFill="1" applyAlignment="1" applyProtection="1">
      <alignment horizontal="right"/>
      <protection locked="0"/>
    </xf>
    <xf numFmtId="0" fontId="20" fillId="0" borderId="95" xfId="3" applyFont="1" applyBorder="1"/>
    <xf numFmtId="0" fontId="20" fillId="0" borderId="96" xfId="3" applyFont="1" applyBorder="1"/>
    <xf numFmtId="165" fontId="20" fillId="4" borderId="96" xfId="3" applyNumberFormat="1" applyFont="1" applyFill="1" applyBorder="1" applyAlignment="1">
      <alignment horizontal="right"/>
    </xf>
    <xf numFmtId="165" fontId="20" fillId="3" borderId="96" xfId="3" applyNumberFormat="1" applyFont="1" applyFill="1" applyBorder="1" applyAlignment="1">
      <alignment horizontal="right"/>
    </xf>
    <xf numFmtId="165" fontId="20" fillId="2" borderId="96" xfId="3" applyNumberFormat="1" applyFont="1" applyFill="1" applyBorder="1" applyAlignment="1">
      <alignment horizontal="right"/>
    </xf>
    <xf numFmtId="0" fontId="23" fillId="8" borderId="110" xfId="0" applyFont="1" applyFill="1" applyBorder="1" applyAlignment="1">
      <alignment horizontal="center"/>
    </xf>
    <xf numFmtId="165" fontId="24" fillId="8" borderId="118" xfId="0" applyNumberFormat="1" applyFont="1" applyFill="1" applyBorder="1" applyAlignment="1">
      <alignment horizontal="right"/>
    </xf>
    <xf numFmtId="165" fontId="19" fillId="9" borderId="119" xfId="0" applyNumberFormat="1" applyFont="1" applyFill="1" applyBorder="1" applyAlignment="1">
      <alignment horizontal="right"/>
    </xf>
    <xf numFmtId="165" fontId="24" fillId="8" borderId="120" xfId="0" applyNumberFormat="1" applyFont="1" applyFill="1" applyBorder="1" applyAlignment="1">
      <alignment horizontal="right"/>
    </xf>
    <xf numFmtId="165" fontId="25" fillId="8" borderId="115" xfId="3" applyNumberFormat="1" applyFont="1" applyFill="1" applyBorder="1" applyAlignment="1">
      <alignment horizontal="right"/>
    </xf>
    <xf numFmtId="165" fontId="25" fillId="8" borderId="121" xfId="3" applyNumberFormat="1" applyFont="1" applyFill="1" applyBorder="1" applyAlignment="1">
      <alignment horizontal="right"/>
    </xf>
    <xf numFmtId="165" fontId="25" fillId="13" borderId="97" xfId="3" applyNumberFormat="1" applyFont="1" applyFill="1" applyBorder="1" applyAlignment="1">
      <alignment horizontal="right"/>
    </xf>
    <xf numFmtId="8" fontId="14" fillId="5" borderId="126" xfId="0" applyNumberFormat="1" applyFont="1" applyFill="1" applyBorder="1" applyAlignment="1">
      <alignment horizontal="right"/>
    </xf>
    <xf numFmtId="8" fontId="15" fillId="0" borderId="0" xfId="0" applyNumberFormat="1" applyFont="1" applyAlignment="1">
      <alignment horizontal="left"/>
    </xf>
    <xf numFmtId="8" fontId="15" fillId="0" borderId="0" xfId="0" applyNumberFormat="1" applyFont="1" applyAlignment="1">
      <alignment horizontal="right"/>
    </xf>
    <xf numFmtId="165" fontId="19" fillId="5" borderId="24" xfId="0" applyNumberFormat="1" applyFont="1" applyFill="1" applyBorder="1" applyProtection="1">
      <protection locked="0"/>
    </xf>
    <xf numFmtId="165" fontId="37" fillId="7" borderId="83" xfId="0" applyNumberFormat="1" applyFont="1" applyFill="1" applyBorder="1" applyAlignment="1">
      <alignment horizontal="right"/>
    </xf>
    <xf numFmtId="165" fontId="37" fillId="2" borderId="83" xfId="0" applyNumberFormat="1" applyFont="1" applyFill="1" applyBorder="1" applyAlignment="1">
      <alignment horizontal="right"/>
    </xf>
    <xf numFmtId="165" fontId="37" fillId="3" borderId="83" xfId="0" applyNumberFormat="1" applyFont="1" applyFill="1" applyBorder="1" applyAlignment="1">
      <alignment horizontal="right"/>
    </xf>
    <xf numFmtId="0" fontId="6" fillId="5" borderId="0" xfId="0" applyFont="1" applyFill="1" applyAlignment="1">
      <alignment horizontal="center" wrapText="1"/>
    </xf>
    <xf numFmtId="0" fontId="6" fillId="5" borderId="69" xfId="0" applyFont="1" applyFill="1" applyBorder="1" applyAlignment="1">
      <alignment horizontal="center" wrapText="1"/>
    </xf>
    <xf numFmtId="0" fontId="6" fillId="5" borderId="122" xfId="0" applyFont="1" applyFill="1" applyBorder="1" applyAlignment="1">
      <alignment horizontal="center"/>
    </xf>
    <xf numFmtId="0" fontId="6" fillId="5" borderId="123" xfId="0" applyFont="1" applyFill="1" applyBorder="1" applyAlignment="1">
      <alignment horizontal="center"/>
    </xf>
    <xf numFmtId="0" fontId="6" fillId="5" borderId="38" xfId="0" applyFont="1" applyFill="1" applyBorder="1" applyAlignment="1">
      <alignment horizontal="center"/>
    </xf>
    <xf numFmtId="0" fontId="6" fillId="5" borderId="124" xfId="0" applyFont="1" applyFill="1" applyBorder="1" applyAlignment="1">
      <alignment horizontal="center"/>
    </xf>
    <xf numFmtId="0" fontId="6" fillId="5" borderId="125" xfId="0" applyFont="1" applyFill="1" applyBorder="1" applyAlignment="1">
      <alignment horizontal="center"/>
    </xf>
    <xf numFmtId="0" fontId="6" fillId="5" borderId="5" xfId="0" applyFont="1" applyFill="1" applyBorder="1" applyAlignment="1">
      <alignment horizontal="center"/>
    </xf>
    <xf numFmtId="0" fontId="39" fillId="0" borderId="90" xfId="0" applyFont="1" applyBorder="1" applyAlignment="1" applyProtection="1">
      <alignment horizontal="left" vertical="center" wrapText="1"/>
      <protection locked="0"/>
    </xf>
    <xf numFmtId="0" fontId="17" fillId="0" borderId="91" xfId="0" applyFont="1" applyBorder="1" applyAlignment="1" applyProtection="1">
      <alignment horizontal="left" vertical="center" wrapText="1"/>
      <protection locked="0"/>
    </xf>
    <xf numFmtId="0" fontId="17" fillId="0" borderId="93"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95" xfId="0" applyFont="1" applyBorder="1" applyAlignment="1" applyProtection="1">
      <alignment horizontal="left" vertical="center" wrapText="1"/>
      <protection locked="0"/>
    </xf>
    <xf numFmtId="0" fontId="17" fillId="0" borderId="96" xfId="0" applyFont="1" applyBorder="1" applyAlignment="1" applyProtection="1">
      <alignment horizontal="left" vertical="center" wrapText="1"/>
      <protection locked="0"/>
    </xf>
    <xf numFmtId="0" fontId="38" fillId="0" borderId="2" xfId="0" applyFont="1" applyBorder="1" applyAlignment="1">
      <alignment horizontal="left"/>
    </xf>
    <xf numFmtId="0" fontId="38" fillId="0" borderId="36" xfId="0" applyFont="1" applyBorder="1" applyAlignment="1">
      <alignment horizontal="left"/>
    </xf>
    <xf numFmtId="165" fontId="19" fillId="5" borderId="29" xfId="0" applyNumberFormat="1" applyFont="1" applyFill="1" applyBorder="1" applyAlignment="1">
      <alignment horizontal="right"/>
    </xf>
    <xf numFmtId="165" fontId="19" fillId="5" borderId="7" xfId="0" applyNumberFormat="1" applyFont="1" applyFill="1" applyBorder="1" applyAlignment="1">
      <alignment horizontal="right"/>
    </xf>
    <xf numFmtId="0" fontId="16" fillId="0" borderId="37" xfId="0" applyFont="1" applyBorder="1" applyAlignment="1" applyProtection="1">
      <alignment horizontal="left" wrapText="1"/>
      <protection locked="0"/>
    </xf>
    <xf numFmtId="0" fontId="0" fillId="4" borderId="1" xfId="0" applyFill="1" applyBorder="1" applyAlignment="1">
      <alignment horizontal="center"/>
    </xf>
    <xf numFmtId="0" fontId="21" fillId="2" borderId="109" xfId="0" applyFont="1" applyFill="1" applyBorder="1" applyAlignment="1">
      <alignment horizontal="center"/>
    </xf>
    <xf numFmtId="0" fontId="21" fillId="2" borderId="108" xfId="0" applyFont="1" applyFill="1" applyBorder="1" applyAlignment="1">
      <alignment horizontal="center"/>
    </xf>
    <xf numFmtId="165" fontId="19" fillId="5" borderId="31" xfId="0" applyNumberFormat="1" applyFont="1" applyFill="1" applyBorder="1" applyAlignment="1">
      <alignment horizontal="right"/>
    </xf>
    <xf numFmtId="165" fontId="19" fillId="5" borderId="11" xfId="0" applyNumberFormat="1" applyFont="1" applyFill="1" applyBorder="1" applyAlignment="1">
      <alignment horizontal="right"/>
    </xf>
    <xf numFmtId="0" fontId="4" fillId="0" borderId="106" xfId="3" applyBorder="1" applyAlignment="1">
      <alignment horizontal="left"/>
    </xf>
    <xf numFmtId="0" fontId="4" fillId="0" borderId="103" xfId="3" applyBorder="1" applyAlignment="1">
      <alignment horizontal="left"/>
    </xf>
    <xf numFmtId="0" fontId="4" fillId="0" borderId="104" xfId="3" applyBorder="1" applyAlignment="1">
      <alignment horizontal="left"/>
    </xf>
    <xf numFmtId="0" fontId="4" fillId="0" borderId="36" xfId="3" applyBorder="1" applyAlignment="1">
      <alignment horizontal="left"/>
    </xf>
    <xf numFmtId="0" fontId="4" fillId="0" borderId="1" xfId="3" applyBorder="1" applyAlignment="1">
      <alignment horizontal="left"/>
    </xf>
    <xf numFmtId="0" fontId="4" fillId="0" borderId="100" xfId="3" applyBorder="1" applyAlignment="1">
      <alignment horizontal="left"/>
    </xf>
    <xf numFmtId="0" fontId="0" fillId="0" borderId="36" xfId="0" applyBorder="1" applyAlignment="1" applyProtection="1">
      <alignment horizontal="left"/>
      <protection locked="0"/>
    </xf>
    <xf numFmtId="0" fontId="0" fillId="0" borderId="1" xfId="0" applyBorder="1" applyAlignment="1" applyProtection="1">
      <alignment horizontal="left"/>
      <protection locked="0"/>
    </xf>
    <xf numFmtId="0" fontId="0" fillId="0" borderId="100" xfId="0" applyBorder="1" applyAlignment="1" applyProtection="1">
      <alignment horizontal="left"/>
      <protection locked="0"/>
    </xf>
    <xf numFmtId="165" fontId="20" fillId="5" borderId="14" xfId="3" applyNumberFormat="1" applyFont="1" applyFill="1" applyBorder="1" applyAlignment="1">
      <alignment horizontal="right"/>
    </xf>
    <xf numFmtId="165" fontId="20" fillId="5" borderId="15" xfId="3" applyNumberFormat="1" applyFont="1" applyFill="1" applyBorder="1" applyAlignment="1">
      <alignment horizontal="right"/>
    </xf>
    <xf numFmtId="165" fontId="20" fillId="5" borderId="25" xfId="3" applyNumberFormat="1" applyFont="1" applyFill="1" applyBorder="1" applyAlignment="1">
      <alignment horizontal="right"/>
    </xf>
    <xf numFmtId="165" fontId="20" fillId="5" borderId="3" xfId="3" applyNumberFormat="1" applyFont="1" applyFill="1" applyAlignment="1">
      <alignment horizontal="right"/>
    </xf>
    <xf numFmtId="165" fontId="19" fillId="5" borderId="32" xfId="0" applyNumberFormat="1" applyFont="1" applyFill="1" applyBorder="1" applyAlignment="1">
      <alignment horizontal="right"/>
    </xf>
    <xf numFmtId="165" fontId="19" fillId="5" borderId="18" xfId="0" applyNumberFormat="1" applyFont="1" applyFill="1" applyBorder="1" applyAlignment="1">
      <alignment horizontal="right"/>
    </xf>
    <xf numFmtId="0" fontId="0" fillId="0" borderId="105" xfId="0" applyBorder="1" applyAlignment="1">
      <alignment horizontal="left"/>
    </xf>
    <xf numFmtId="0" fontId="0" fillId="0" borderId="98" xfId="0" applyBorder="1" applyAlignment="1">
      <alignment horizontal="left"/>
    </xf>
    <xf numFmtId="0" fontId="0" fillId="0" borderId="99" xfId="0" applyBorder="1" applyAlignment="1">
      <alignment horizontal="left"/>
    </xf>
    <xf numFmtId="0" fontId="0" fillId="0" borderId="36" xfId="0" applyBorder="1" applyAlignment="1">
      <alignment horizontal="left"/>
    </xf>
    <xf numFmtId="0" fontId="0" fillId="0" borderId="1" xfId="0" applyBorder="1" applyAlignment="1">
      <alignment horizontal="left"/>
    </xf>
    <xf numFmtId="0" fontId="0" fillId="0" borderId="100" xfId="0" applyBorder="1" applyAlignment="1">
      <alignment horizontal="left"/>
    </xf>
    <xf numFmtId="0" fontId="0" fillId="0" borderId="81" xfId="0" applyBorder="1" applyAlignment="1" applyProtection="1">
      <alignment horizontal="center"/>
      <protection locked="0"/>
    </xf>
    <xf numFmtId="0" fontId="0" fillId="0" borderId="102" xfId="0" applyBorder="1" applyAlignment="1" applyProtection="1">
      <alignment horizontal="center"/>
      <protection locked="0"/>
    </xf>
    <xf numFmtId="165" fontId="20" fillId="5" borderId="26" xfId="0" applyNumberFormat="1" applyFont="1" applyFill="1" applyBorder="1" applyAlignment="1">
      <alignment horizontal="center"/>
    </xf>
    <xf numFmtId="165" fontId="20" fillId="5" borderId="9" xfId="0" applyNumberFormat="1" applyFont="1" applyFill="1" applyBorder="1" applyAlignment="1">
      <alignment horizontal="center"/>
    </xf>
    <xf numFmtId="165" fontId="20" fillId="5" borderId="27" xfId="0" applyNumberFormat="1" applyFont="1" applyFill="1" applyBorder="1" applyAlignment="1">
      <alignment horizontal="center"/>
    </xf>
    <xf numFmtId="165" fontId="19" fillId="5" borderId="28" xfId="0" applyNumberFormat="1" applyFont="1" applyFill="1" applyBorder="1" applyAlignment="1">
      <alignment horizontal="right"/>
    </xf>
    <xf numFmtId="165" fontId="19" fillId="5" borderId="10" xfId="0" applyNumberFormat="1" applyFont="1" applyFill="1" applyBorder="1" applyAlignment="1">
      <alignment horizontal="right"/>
    </xf>
    <xf numFmtId="0" fontId="20" fillId="0" borderId="52" xfId="0" applyFont="1" applyBorder="1" applyAlignment="1">
      <alignment horizontal="center"/>
    </xf>
    <xf numFmtId="0" fontId="20" fillId="0" borderId="53" xfId="0" applyFont="1" applyBorder="1" applyAlignment="1">
      <alignment horizontal="center"/>
    </xf>
    <xf numFmtId="0" fontId="19" fillId="5" borderId="31" xfId="0" applyFont="1" applyFill="1" applyBorder="1" applyAlignment="1">
      <alignment horizontal="right"/>
    </xf>
    <xf numFmtId="0" fontId="19" fillId="5" borderId="11" xfId="0" applyFont="1" applyFill="1" applyBorder="1" applyAlignment="1">
      <alignment horizontal="right"/>
    </xf>
    <xf numFmtId="0" fontId="19" fillId="0" borderId="112" xfId="0" applyFont="1" applyBorder="1" applyProtection="1">
      <protection locked="0"/>
    </xf>
    <xf numFmtId="0" fontId="19" fillId="0" borderId="34" xfId="0" applyFont="1" applyBorder="1" applyProtection="1">
      <protection locked="0"/>
    </xf>
    <xf numFmtId="0" fontId="20" fillId="5" borderId="26" xfId="0" applyFont="1" applyFill="1" applyBorder="1" applyAlignment="1">
      <alignment horizontal="center"/>
    </xf>
    <xf numFmtId="0" fontId="20" fillId="5" borderId="9" xfId="0" applyFont="1" applyFill="1" applyBorder="1" applyAlignment="1">
      <alignment horizontal="center"/>
    </xf>
    <xf numFmtId="0" fontId="20" fillId="5" borderId="27" xfId="0" applyFont="1" applyFill="1" applyBorder="1" applyAlignment="1">
      <alignment horizontal="center"/>
    </xf>
    <xf numFmtId="0" fontId="19" fillId="0" borderId="101" xfId="0" applyFont="1" applyBorder="1" applyProtection="1">
      <protection locked="0"/>
    </xf>
    <xf numFmtId="0" fontId="19" fillId="0" borderId="36" xfId="0" applyFont="1" applyBorder="1" applyProtection="1">
      <protection locked="0"/>
    </xf>
    <xf numFmtId="0" fontId="26" fillId="0" borderId="39" xfId="0" applyFont="1" applyBorder="1" applyAlignment="1">
      <alignment horizontal="center"/>
    </xf>
    <xf numFmtId="0" fontId="26" fillId="0" borderId="40" xfId="0" applyFont="1" applyBorder="1" applyAlignment="1">
      <alignment horizontal="center"/>
    </xf>
    <xf numFmtId="0" fontId="20" fillId="0" borderId="116" xfId="3" applyFont="1" applyBorder="1" applyAlignment="1"/>
    <xf numFmtId="0" fontId="20" fillId="0" borderId="72" xfId="3" applyFont="1" applyBorder="1" applyAlignment="1"/>
    <xf numFmtId="0" fontId="20" fillId="0" borderId="117" xfId="3" applyFont="1" applyBorder="1" applyAlignment="1"/>
    <xf numFmtId="0" fontId="20" fillId="0" borderId="74" xfId="3" applyFont="1" applyBorder="1" applyAlignment="1"/>
    <xf numFmtId="0" fontId="20" fillId="5" borderId="14" xfId="3" applyFont="1" applyFill="1" applyBorder="1" applyAlignment="1">
      <alignment horizontal="right"/>
    </xf>
    <xf numFmtId="0" fontId="20" fillId="5" borderId="15" xfId="3" applyFont="1" applyFill="1" applyBorder="1" applyAlignment="1">
      <alignment horizontal="right"/>
    </xf>
    <xf numFmtId="0" fontId="19" fillId="5" borderId="32" xfId="0" applyFont="1" applyFill="1" applyBorder="1" applyAlignment="1">
      <alignment horizontal="right"/>
    </xf>
    <xf numFmtId="0" fontId="19" fillId="5" borderId="18" xfId="0" applyFont="1" applyFill="1" applyBorder="1" applyAlignment="1">
      <alignment horizontal="right"/>
    </xf>
    <xf numFmtId="0" fontId="20" fillId="5" borderId="25" xfId="3" applyFont="1" applyFill="1" applyBorder="1" applyAlignment="1">
      <alignment horizontal="right"/>
    </xf>
    <xf numFmtId="0" fontId="20" fillId="5" borderId="3" xfId="3" applyFont="1" applyFill="1" applyAlignment="1">
      <alignment horizontal="right"/>
    </xf>
    <xf numFmtId="0" fontId="19" fillId="5" borderId="8" xfId="0" applyFont="1" applyFill="1" applyBorder="1" applyAlignment="1">
      <alignment horizontal="right"/>
    </xf>
    <xf numFmtId="0" fontId="19" fillId="5" borderId="7" xfId="0" applyFont="1" applyFill="1" applyBorder="1" applyAlignment="1">
      <alignment horizontal="right"/>
    </xf>
    <xf numFmtId="165" fontId="37" fillId="11" borderId="0" xfId="0" applyNumberFormat="1" applyFont="1" applyFill="1" applyAlignment="1" applyProtection="1">
      <alignment horizontal="center"/>
      <protection locked="0"/>
    </xf>
    <xf numFmtId="0" fontId="19" fillId="0" borderId="111" xfId="0" applyFont="1" applyBorder="1" applyProtection="1">
      <protection locked="0"/>
    </xf>
    <xf numFmtId="0" fontId="19" fillId="0" borderId="37" xfId="0" applyFont="1" applyBorder="1" applyProtection="1">
      <protection locked="0"/>
    </xf>
    <xf numFmtId="0" fontId="20" fillId="0" borderId="114" xfId="3" applyFont="1" applyBorder="1" applyAlignment="1"/>
    <xf numFmtId="0" fontId="20" fillId="0" borderId="51" xfId="3" applyFont="1" applyBorder="1" applyAlignment="1"/>
    <xf numFmtId="0" fontId="19" fillId="0" borderId="93" xfId="0" applyFont="1" applyBorder="1" applyProtection="1">
      <protection locked="0"/>
    </xf>
    <xf numFmtId="0" fontId="19" fillId="0" borderId="33" xfId="0" applyFont="1" applyBorder="1" applyProtection="1">
      <protection locked="0"/>
    </xf>
    <xf numFmtId="0" fontId="19" fillId="0" borderId="112" xfId="0" applyFont="1" applyBorder="1" applyAlignment="1">
      <alignment horizontal="left"/>
    </xf>
    <xf numFmtId="0" fontId="19" fillId="0" borderId="34" xfId="0" applyFont="1" applyBorder="1" applyAlignment="1">
      <alignment horizontal="left"/>
    </xf>
    <xf numFmtId="0" fontId="19" fillId="0" borderId="112" xfId="0" applyFont="1" applyBorder="1"/>
    <xf numFmtId="0" fontId="19" fillId="0" borderId="34" xfId="0" applyFont="1" applyBorder="1"/>
    <xf numFmtId="0" fontId="37" fillId="0" borderId="112" xfId="0" applyFont="1" applyBorder="1" applyAlignment="1" applyProtection="1">
      <alignment horizontal="left" vertical="center" wrapText="1"/>
      <protection locked="0"/>
    </xf>
    <xf numFmtId="0" fontId="37" fillId="0" borderId="34" xfId="0" applyFont="1" applyBorder="1" applyAlignment="1" applyProtection="1">
      <alignment horizontal="left" vertical="center"/>
      <protection locked="0"/>
    </xf>
    <xf numFmtId="0" fontId="37" fillId="0" borderId="113" xfId="0" applyFont="1" applyBorder="1" applyAlignment="1" applyProtection="1">
      <alignment horizontal="left" vertical="center"/>
      <protection locked="0"/>
    </xf>
    <xf numFmtId="0" fontId="37" fillId="0" borderId="82" xfId="0" applyFont="1" applyBorder="1" applyAlignment="1" applyProtection="1">
      <alignment horizontal="left" vertical="center"/>
      <protection locked="0"/>
    </xf>
    <xf numFmtId="0" fontId="19" fillId="5" borderId="19" xfId="0" applyFont="1" applyFill="1" applyBorder="1" applyAlignment="1">
      <alignment horizontal="right"/>
    </xf>
    <xf numFmtId="0" fontId="19" fillId="5" borderId="10" xfId="0" applyFont="1" applyFill="1" applyBorder="1" applyAlignment="1">
      <alignment horizontal="right"/>
    </xf>
    <xf numFmtId="0" fontId="20" fillId="3" borderId="38" xfId="0" applyFont="1" applyFill="1" applyBorder="1" applyAlignment="1">
      <alignment horizontal="center"/>
    </xf>
    <xf numFmtId="0" fontId="20" fillId="3" borderId="69" xfId="0" applyFont="1" applyFill="1" applyBorder="1" applyAlignment="1">
      <alignment horizontal="center"/>
    </xf>
    <xf numFmtId="0" fontId="20" fillId="3" borderId="86" xfId="0" applyFont="1" applyFill="1" applyBorder="1" applyAlignment="1">
      <alignment horizontal="center"/>
    </xf>
    <xf numFmtId="0" fontId="20" fillId="4" borderId="38" xfId="0" applyFont="1" applyFill="1" applyBorder="1" applyAlignment="1">
      <alignment horizontal="center"/>
    </xf>
    <xf numFmtId="0" fontId="20" fillId="4" borderId="69" xfId="0" applyFont="1" applyFill="1" applyBorder="1" applyAlignment="1">
      <alignment horizontal="center"/>
    </xf>
    <xf numFmtId="0" fontId="20" fillId="4" borderId="86" xfId="0" applyFont="1" applyFill="1" applyBorder="1" applyAlignment="1">
      <alignment horizontal="center"/>
    </xf>
    <xf numFmtId="0" fontId="21" fillId="4" borderId="38" xfId="0" applyFont="1" applyFill="1" applyBorder="1" applyAlignment="1">
      <alignment horizontal="center"/>
    </xf>
    <xf numFmtId="0" fontId="21" fillId="4" borderId="69" xfId="0" applyFont="1" applyFill="1" applyBorder="1" applyAlignment="1">
      <alignment horizontal="center"/>
    </xf>
    <xf numFmtId="0" fontId="21" fillId="4" borderId="86" xfId="0" applyFont="1" applyFill="1" applyBorder="1" applyAlignment="1">
      <alignment horizontal="center"/>
    </xf>
    <xf numFmtId="165" fontId="19" fillId="11" borderId="46" xfId="0" applyNumberFormat="1" applyFont="1" applyFill="1" applyBorder="1" applyAlignment="1" applyProtection="1">
      <alignment horizontal="center"/>
      <protection locked="0"/>
    </xf>
    <xf numFmtId="165" fontId="19" fillId="11" borderId="8" xfId="0" applyNumberFormat="1" applyFont="1" applyFill="1" applyBorder="1" applyAlignment="1" applyProtection="1">
      <alignment horizontal="center"/>
      <protection locked="0"/>
    </xf>
    <xf numFmtId="0" fontId="21" fillId="3" borderId="38" xfId="0" applyFont="1" applyFill="1" applyBorder="1" applyAlignment="1">
      <alignment horizontal="center"/>
    </xf>
    <xf numFmtId="0" fontId="21" fillId="3" borderId="69" xfId="0" applyFont="1" applyFill="1" applyBorder="1" applyAlignment="1">
      <alignment horizontal="center"/>
    </xf>
    <xf numFmtId="0" fontId="21" fillId="3" borderId="86" xfId="0" applyFont="1" applyFill="1" applyBorder="1" applyAlignment="1">
      <alignment horizontal="center"/>
    </xf>
    <xf numFmtId="0" fontId="12" fillId="12" borderId="92" xfId="0" applyFont="1" applyFill="1" applyBorder="1" applyAlignment="1">
      <alignment horizontal="center" vertical="center" wrapText="1"/>
    </xf>
    <xf numFmtId="0" fontId="12" fillId="12" borderId="94" xfId="0" applyFont="1" applyFill="1" applyBorder="1" applyAlignment="1">
      <alignment horizontal="center" vertical="center" wrapText="1"/>
    </xf>
    <xf numFmtId="0" fontId="12" fillId="12" borderId="97" xfId="0" applyFont="1" applyFill="1" applyBorder="1" applyAlignment="1">
      <alignment horizontal="center" vertical="center" wrapText="1"/>
    </xf>
    <xf numFmtId="0" fontId="28" fillId="0" borderId="107" xfId="0" applyFont="1" applyBorder="1" applyAlignment="1" applyProtection="1">
      <alignment horizontal="center"/>
      <protection locked="0"/>
    </xf>
    <xf numFmtId="0" fontId="28" fillId="0" borderId="69" xfId="0" applyFont="1" applyBorder="1" applyAlignment="1" applyProtection="1">
      <alignment horizontal="center"/>
      <protection locked="0"/>
    </xf>
    <xf numFmtId="0" fontId="29" fillId="0" borderId="75" xfId="0" applyFont="1" applyBorder="1" applyAlignment="1">
      <alignment horizontal="left" wrapText="1"/>
    </xf>
    <xf numFmtId="0" fontId="29" fillId="0" borderId="76" xfId="0" applyFont="1" applyBorder="1" applyAlignment="1">
      <alignment horizontal="left"/>
    </xf>
    <xf numFmtId="0" fontId="32" fillId="6" borderId="2" xfId="0" applyFont="1" applyFill="1" applyBorder="1" applyAlignment="1">
      <alignment horizontal="left"/>
    </xf>
    <xf numFmtId="0" fontId="32" fillId="6" borderId="36" xfId="0" applyFont="1" applyFill="1" applyBorder="1" applyAlignment="1">
      <alignment horizontal="left"/>
    </xf>
    <xf numFmtId="0" fontId="41" fillId="0" borderId="0" xfId="0" applyFont="1" applyAlignment="1">
      <alignment horizontal="left"/>
    </xf>
    <xf numFmtId="164" fontId="41" fillId="0" borderId="0" xfId="0" applyNumberFormat="1" applyFont="1" applyAlignment="1">
      <alignment horizontal="right"/>
    </xf>
    <xf numFmtId="0" fontId="42" fillId="0" borderId="2" xfId="1" applyFont="1" applyBorder="1" applyAlignment="1" applyProtection="1">
      <alignment horizontal="left" indent="3"/>
      <protection locked="0"/>
    </xf>
    <xf numFmtId="0" fontId="43" fillId="0" borderId="0" xfId="0" quotePrefix="1" applyFont="1" applyAlignment="1">
      <alignment horizontal="center"/>
    </xf>
    <xf numFmtId="0" fontId="44" fillId="0" borderId="89" xfId="0" applyFont="1" applyBorder="1" applyAlignment="1">
      <alignment horizontal="left"/>
    </xf>
    <xf numFmtId="0" fontId="19" fillId="0" borderId="0" xfId="0" applyFont="1" applyBorder="1"/>
    <xf numFmtId="0" fontId="17" fillId="0" borderId="0" xfId="0" applyFont="1" applyBorder="1" applyAlignment="1" applyProtection="1">
      <alignment vertical="center" wrapText="1"/>
      <protection locked="0"/>
    </xf>
    <xf numFmtId="0" fontId="0" fillId="0" borderId="0" xfId="0" applyBorder="1"/>
    <xf numFmtId="0" fontId="0" fillId="0" borderId="0" xfId="0" applyBorder="1" applyAlignment="1">
      <alignment horizontal="right"/>
    </xf>
    <xf numFmtId="0" fontId="12" fillId="0" borderId="0" xfId="0" applyFont="1" applyBorder="1" applyAlignment="1">
      <alignment wrapText="1"/>
    </xf>
    <xf numFmtId="165" fontId="20" fillId="5" borderId="3" xfId="3" applyNumberFormat="1" applyFont="1" applyFill="1" applyBorder="1" applyAlignment="1">
      <alignment horizontal="right"/>
    </xf>
    <xf numFmtId="0" fontId="17" fillId="0" borderId="0" xfId="0" applyFont="1" applyBorder="1" applyAlignment="1" applyProtection="1">
      <alignment horizontal="center" vertical="center" wrapText="1"/>
      <protection locked="0"/>
    </xf>
    <xf numFmtId="0" fontId="17" fillId="0" borderId="127" xfId="0" applyFont="1" applyBorder="1" applyAlignment="1" applyProtection="1">
      <alignment horizontal="center" vertical="center" wrapText="1"/>
      <protection locked="0"/>
    </xf>
  </cellXfs>
  <cellStyles count="5">
    <cellStyle name="Currency" xfId="4" builtinId="4"/>
    <cellStyle name="Hyperlink" xfId="1" builtinId="8"/>
    <cellStyle name="Normal" xfId="0" builtinId="0"/>
    <cellStyle name="Percent" xfId="2" builtinId="5"/>
    <cellStyle name="Total" xfId="3" builtinId="25"/>
  </cellStyles>
  <dxfs count="0"/>
  <tableStyles count="0" defaultTableStyle="TableStyleMedium9" defaultPivotStyle="PivotStyleLight16"/>
  <colors>
    <mruColors>
      <color rgb="FFE7D2FE"/>
      <color rgb="FFF2E8FE"/>
      <color rgb="FFF9FAC5"/>
      <color rgb="FFF6F896"/>
      <color rgb="FFFEF25C"/>
      <color rgb="FFFFFF66"/>
      <color rgb="FFC28EFC"/>
      <color rgb="FFFFFFFF"/>
      <color rgb="FFD5B1FD"/>
      <color rgb="FFD1A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28575</xdr:rowOff>
    </xdr:from>
    <xdr:to>
      <xdr:col>0</xdr:col>
      <xdr:colOff>1066800</xdr:colOff>
      <xdr:row>0</xdr:row>
      <xdr:rowOff>409492</xdr:rowOff>
    </xdr:to>
    <xdr:pic>
      <xdr:nvPicPr>
        <xdr:cNvPr id="3" name="Picture 2">
          <a:extLst>
            <a:ext uri="{FF2B5EF4-FFF2-40B4-BE49-F238E27FC236}">
              <a16:creationId xmlns:a16="http://schemas.microsoft.com/office/drawing/2014/main" id="{19793A1A-32A4-92E0-29B2-9D81C35B33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28575"/>
          <a:ext cx="1019174" cy="380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3492500</xdr:colOff>
      <xdr:row>0</xdr:row>
      <xdr:rowOff>90487</xdr:rowOff>
    </xdr:from>
    <xdr:to>
      <xdr:col>1</xdr:col>
      <xdr:colOff>496743</xdr:colOff>
      <xdr:row>0</xdr:row>
      <xdr:rowOff>706363</xdr:rowOff>
    </xdr:to>
    <xdr:pic>
      <xdr:nvPicPr>
        <xdr:cNvPr id="2" name="Picture 1">
          <a:extLst>
            <a:ext uri="{FF2B5EF4-FFF2-40B4-BE49-F238E27FC236}">
              <a16:creationId xmlns:a16="http://schemas.microsoft.com/office/drawing/2014/main" id="{27360730-BC65-4414-BE53-CB258B9A6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0" y="90487"/>
          <a:ext cx="1642918" cy="615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3492500</xdr:colOff>
      <xdr:row>0</xdr:row>
      <xdr:rowOff>90487</xdr:rowOff>
    </xdr:from>
    <xdr:to>
      <xdr:col>1</xdr:col>
      <xdr:colOff>496743</xdr:colOff>
      <xdr:row>0</xdr:row>
      <xdr:rowOff>706363</xdr:rowOff>
    </xdr:to>
    <xdr:pic>
      <xdr:nvPicPr>
        <xdr:cNvPr id="2" name="Picture 1">
          <a:extLst>
            <a:ext uri="{FF2B5EF4-FFF2-40B4-BE49-F238E27FC236}">
              <a16:creationId xmlns:a16="http://schemas.microsoft.com/office/drawing/2014/main" id="{0C5C144D-864F-47FE-8226-576CCB85AB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0" y="90487"/>
          <a:ext cx="1644650" cy="6158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union.k-state.edu/saferid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union.k-state.edu/saferid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k-state.edu/powercatfinancial/" TargetMode="External"/><Relationship Id="rId13" Type="http://schemas.openxmlformats.org/officeDocument/2006/relationships/hyperlink" Target="https://union.k-state.edu/saferide" TargetMode="External"/><Relationship Id="rId3" Type="http://schemas.openxmlformats.org/officeDocument/2006/relationships/hyperlink" Target="https://www.k-state.edu/finsvcs/cashiers/" TargetMode="External"/><Relationship Id="rId7" Type="http://schemas.openxmlformats.org/officeDocument/2006/relationships/hyperlink" Target="https://ksufoundation.org/give/current-initiatives/give-to-k-state-proud/awards/" TargetMode="External"/><Relationship Id="rId12" Type="http://schemas.openxmlformats.org/officeDocument/2006/relationships/hyperlink" Target="https://www.k-state.edu/parking/permits/pricing/" TargetMode="External"/><Relationship Id="rId2" Type="http://schemas.openxmlformats.org/officeDocument/2006/relationships/hyperlink" Target="https://www.k-state.edu/sfa/" TargetMode="External"/><Relationship Id="rId1" Type="http://schemas.openxmlformats.org/officeDocument/2006/relationships/hyperlink" Target="https://www.k-state.edu/finsvcs/cashiers/costs/" TargetMode="External"/><Relationship Id="rId6" Type="http://schemas.openxmlformats.org/officeDocument/2006/relationships/hyperlink" Target="https://www.k-state.edu/careercenter/students/apply_interview/attire/" TargetMode="External"/><Relationship Id="rId11" Type="http://schemas.openxmlformats.org/officeDocument/2006/relationships/hyperlink" Target="https://housing.k-state.edu/pdfs/housing/2026/2026-27_ResHall_CostSheet_WEB.pdf" TargetMode="External"/><Relationship Id="rId5" Type="http://schemas.openxmlformats.org/officeDocument/2006/relationships/hyperlink" Target="https://www.k-state.edu/careercenter/" TargetMode="External"/><Relationship Id="rId10" Type="http://schemas.openxmlformats.org/officeDocument/2006/relationships/hyperlink" Target="https://www.kstatesports.com/sports/2015/6/12/_131476205653481240" TargetMode="External"/><Relationship Id="rId4" Type="http://schemas.openxmlformats.org/officeDocument/2006/relationships/hyperlink" Target="https://www.k-state.edu/cats-cupboard/" TargetMode="External"/><Relationship Id="rId9" Type="http://schemas.openxmlformats.org/officeDocument/2006/relationships/hyperlink" Target="https://www.k-state.edu/veteran/" TargetMode="External"/><Relationship Id="rId1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7030A0"/>
  </sheetPr>
  <dimension ref="A1:AC76"/>
  <sheetViews>
    <sheetView showGridLines="0" tabSelected="1" zoomScale="110" zoomScaleNormal="110" workbookViewId="0">
      <selection activeCell="D32" sqref="D32"/>
    </sheetView>
  </sheetViews>
  <sheetFormatPr defaultRowHeight="15" x14ac:dyDescent="0.25"/>
  <cols>
    <col min="1" max="1" width="18.140625" customWidth="1"/>
    <col min="2" max="2" width="15.85546875" customWidth="1"/>
    <col min="3" max="3" width="12.140625" style="1" customWidth="1"/>
    <col min="4" max="4" width="9.85546875" style="1" customWidth="1"/>
    <col min="5" max="5" width="13.140625" style="1" customWidth="1"/>
    <col min="6" max="6" width="14.5703125" style="1" customWidth="1"/>
    <col min="7" max="7" width="13.42578125" style="1" customWidth="1"/>
    <col min="8" max="8" width="10.85546875" style="1" customWidth="1"/>
    <col min="9" max="10" width="11.5703125" style="1" customWidth="1"/>
    <col min="11" max="11" width="11.7109375" style="1" customWidth="1"/>
    <col min="12" max="12" width="14.28515625" style="1" customWidth="1"/>
    <col min="13" max="13" width="14.140625" customWidth="1"/>
    <col min="14" max="14" width="11.5703125" customWidth="1"/>
    <col min="15" max="16" width="12" customWidth="1"/>
    <col min="17" max="17" width="11.28515625" customWidth="1"/>
    <col min="18" max="18" width="14.28515625" customWidth="1"/>
    <col min="19" max="19" width="14.42578125" customWidth="1"/>
    <col min="20" max="20" width="11.42578125" customWidth="1"/>
    <col min="21" max="21" width="10.28515625" customWidth="1"/>
    <col min="25" max="26" width="8.85546875" customWidth="1"/>
  </cols>
  <sheetData>
    <row r="1" spans="1:21" ht="38.25" customHeight="1" thickBot="1" x14ac:dyDescent="0.6">
      <c r="B1" s="319" t="s">
        <v>0</v>
      </c>
      <c r="C1" s="319"/>
      <c r="D1" s="319"/>
      <c r="E1" s="319"/>
      <c r="F1" s="319"/>
      <c r="G1" s="319"/>
      <c r="H1" s="319"/>
      <c r="I1" s="319"/>
      <c r="J1" s="319"/>
      <c r="K1" s="319"/>
      <c r="L1" s="319"/>
      <c r="M1" s="319"/>
      <c r="N1" s="319"/>
      <c r="O1" s="74"/>
    </row>
    <row r="2" spans="1:21" ht="25.5" customHeight="1" thickBot="1" x14ac:dyDescent="0.3">
      <c r="A2" s="309" t="s">
        <v>1</v>
      </c>
      <c r="B2" s="310"/>
      <c r="C2" s="295" t="s">
        <v>2</v>
      </c>
      <c r="D2" s="296"/>
      <c r="E2" s="297"/>
      <c r="F2" s="292" t="s">
        <v>3</v>
      </c>
      <c r="G2" s="293"/>
      <c r="H2" s="294"/>
      <c r="I2" s="298" t="s">
        <v>4</v>
      </c>
      <c r="J2" s="299"/>
      <c r="K2" s="300"/>
      <c r="L2" s="303" t="s">
        <v>5</v>
      </c>
      <c r="M2" s="304"/>
      <c r="N2" s="305"/>
      <c r="O2" s="218" t="s">
        <v>6</v>
      </c>
      <c r="P2" s="219"/>
      <c r="Q2" s="175"/>
    </row>
    <row r="3" spans="1:21" ht="15.75" thickBot="1" x14ac:dyDescent="0.3">
      <c r="A3" s="276" t="s">
        <v>7</v>
      </c>
      <c r="B3" s="277"/>
      <c r="C3" s="75" t="str">
        <f>"Fall"</f>
        <v>Fall</v>
      </c>
      <c r="D3" s="75" t="s">
        <v>8</v>
      </c>
      <c r="E3" s="76" t="s">
        <v>9</v>
      </c>
      <c r="F3" s="77" t="s">
        <v>10</v>
      </c>
      <c r="G3" s="77" t="s">
        <v>8</v>
      </c>
      <c r="H3" s="77" t="s">
        <v>9</v>
      </c>
      <c r="I3" s="76" t="s">
        <v>10</v>
      </c>
      <c r="J3" s="76" t="s">
        <v>8</v>
      </c>
      <c r="K3" s="76" t="s">
        <v>9</v>
      </c>
      <c r="L3" s="78" t="s">
        <v>10</v>
      </c>
      <c r="M3" s="78" t="s">
        <v>8</v>
      </c>
      <c r="N3" s="78" t="s">
        <v>9</v>
      </c>
      <c r="O3" s="79" t="s">
        <v>10</v>
      </c>
      <c r="P3" s="79" t="s">
        <v>8</v>
      </c>
      <c r="Q3" s="184" t="s">
        <v>11</v>
      </c>
    </row>
    <row r="4" spans="1:21" x14ac:dyDescent="0.25">
      <c r="A4" s="282" t="s">
        <v>12</v>
      </c>
      <c r="B4" s="283"/>
      <c r="C4" s="80">
        <f>(IF(AND($C$32="UG in",$Z$37="Yes"),($D$32*$B$37)+Fees!$C$37,IF(AND($C$32="UG out",$Z$37="Yes"),($E$32*$B$37)+Fees!$C$37,IF($C$32="UG in",($D$32*$B$37),($E$32*$B$37)))))</f>
        <v>0</v>
      </c>
      <c r="D4" s="80">
        <f>(IF(AND($C$32="UG in",$Z$37="Yes"),($D$32*$B$38)+Fees!$C$37,IF(AND($C$32="UG out",$Z$37="Yes"),($E$32*$B$38)+Fees!$C$37,IF($C$32="UG in",($D$32*$B$38),($E$32*$B$38)))))</f>
        <v>0</v>
      </c>
      <c r="E4" s="80">
        <f>(IF(AND($C$32="UG in",$Z$37="Yes"),($D$32*$B$39)+Fees!$C$37,IF(AND($C$32="UG out",$Z$37="Yes"),($E$32*$B$39)+Fees!$C$37,IF($C$32="UG in",($D$32*$B$39),($E$32*$B$39)))))</f>
        <v>0</v>
      </c>
      <c r="F4" s="81">
        <f>(IF(AND($C$32="UG in",$Z$37="Yes"),($D$32*$B$40)+Fees!$C$37,IF(AND($C$32="UG out",$Z$37="Yes"),($E$32*$B$40)+Fees!$C$37,IF($C$32="UG in",($D$32*$B$40),($E$32*$B$40)))))</f>
        <v>0</v>
      </c>
      <c r="G4" s="81">
        <f>(IF(AND($C$32="UG in",$Z$37="Yes"),($D$32*$B$41)+Fees!$C$37,IF(AND($C$32="UG out",$Z$37="Yes"),($E$32*$B$41)+Fees!$C$37,IF($C$32="UG in",($D$32*$B$41),($E$32*$B$41)))))</f>
        <v>0</v>
      </c>
      <c r="H4" s="81">
        <f>(IF(AND($C$32="UG in",$Z$37="Yes"),($D$32*$B$42)+Fees!$C$37,IF(AND($C$32="UG out",$Z$37="Yes"),($E$32*$B$42)+Fees!$C$37,IF($C$32="UG in",($D$32*$B$42),($E$32*$B$42)))))</f>
        <v>0</v>
      </c>
      <c r="I4" s="80">
        <f>(IF(AND($C$32="UG in",$Z$37="Yes"),($D$32*$B$43)+Fees!$C$37,IF(AND($C$32="UG out",$Z$37="Yes"),($E$32*$B$43)+Fees!$C$37,IF($C$32="UG in",($D$32*$B$43),($E$32*$B$43)))))</f>
        <v>0</v>
      </c>
      <c r="J4" s="80">
        <f>(IF(AND($C$32="UG in",$Z$37="Yes"),($D$32*$B$44)+Fees!$C$37,IF(AND($C$32="UG out",$Z$37="Yes"),($E$32*$B$44)+Fees!$C$37,IF($C$32="UG in",($D$32*$B$44),($E$32*$B$44)))))</f>
        <v>0</v>
      </c>
      <c r="K4" s="80">
        <f>(IF(AND($C$32="UG in",$Z$37="Yes"),($D$32*$B$45)+Fees!$C$37,IF(AND($C$32="UG out",$Z$37="Yes"),($E$32*$B$45)+Fees!$C$37,IF($C$32="UG in",($D$32*$B$45),($E$32*$B$45)))))</f>
        <v>0</v>
      </c>
      <c r="L4" s="81">
        <f>(IF(AND($C$32="UG in",$Z$37="Yes"),($D$32*$B$46)+Fees!$C$37,IF(AND($C$32="UG out",$Z$37="Yes"),($E$32*$B$46)+Fees!$C$37,IF($C$32="UG in",($D$32*$B$46),($E$32*$B$46)))))</f>
        <v>0</v>
      </c>
      <c r="M4" s="81">
        <f>(IF(AND($C$32="UG in",$Z$37="Yes"),($D$32*$B$47)+Fees!$C$37,IF(AND($C$32="UG out",$Z$37="Yes"),($E$32*$B$47)+Fees!$C$37,IF($C$32="UG in",($D$32*$B$47),($E$32*$B$47)))))</f>
        <v>0</v>
      </c>
      <c r="N4" s="81">
        <f>(IF(AND($C$32="UG in",$Z$37="Yes"),($D$32*$B$48)+Fees!$C$37,IF(AND($C$32="UG out",$Z$37="Yes"),($E$32*$B$48)+Fees!$C$37,IF($C$32="UG in",($D$32*$B$48),($E$32*$B$48)))))</f>
        <v>0</v>
      </c>
      <c r="O4" s="87">
        <f>(IF(AND($C$32="UG in",$Z$37="Yes"),($D$32*$B$49)+Fees!$C$37,IF(AND($C$32="UG out",$Z$37="Yes"),($E$32*$B$49)+Fees!$C$37,IF($C$32="UG in",($D$32*$B$49),($E$32*$B$49)))))</f>
        <v>0</v>
      </c>
      <c r="P4" s="87">
        <f>(IF(AND($C$32="UG in",$Z$37="Yes"),($D$32*$B$50)+Fees!$C$37,IF(AND($C$32="UG out",$Z$37="Yes"),($E$32*$B$50)+Fees!$C$37,IF($C$32="UG in",($D$32*$B$50),($E$32*$B$50)))))</f>
        <v>0</v>
      </c>
      <c r="Q4" s="185">
        <f>SUM(C4:P4)</f>
        <v>0</v>
      </c>
      <c r="R4" s="237" t="s">
        <v>12</v>
      </c>
      <c r="S4" s="238"/>
      <c r="T4" s="238"/>
      <c r="U4" s="239"/>
    </row>
    <row r="5" spans="1:21" x14ac:dyDescent="0.25">
      <c r="A5" s="284" t="s">
        <v>13</v>
      </c>
      <c r="B5" s="285"/>
      <c r="C5" s="84">
        <f>IF($B37&gt;11, ($C$33+$C37),(($B37*$E$33)+$C37))</f>
        <v>0</v>
      </c>
      <c r="D5" s="82">
        <f>IF($B38&gt;11, ($C$33+$C38),(($B38*$E$33)+$C38))</f>
        <v>0</v>
      </c>
      <c r="E5" s="85">
        <f>IF($B39&gt;11, ($C$33+$C39),(($B39*$E$33)+$C39))</f>
        <v>0</v>
      </c>
      <c r="F5" s="81">
        <f>IF($B40&gt;11, ($C$33+$C40),(($B40*$E$33)+$C40))</f>
        <v>0</v>
      </c>
      <c r="G5" s="86">
        <f>IF($B41&gt;11, ($C$33+$C41),((B41*$E$33)+$C41))</f>
        <v>0</v>
      </c>
      <c r="H5" s="86">
        <f>IF($B42&gt;11, ($C$33+$C42),(($B42*$E$33)+$C42))</f>
        <v>0</v>
      </c>
      <c r="I5" s="82">
        <f>IF($B43&gt;11, ($C$33+$C43),(($B43*$E$33)+$C43))</f>
        <v>0</v>
      </c>
      <c r="J5" s="82">
        <f>IF($B44&gt;11, ($C$33+$C44),(($B44*$E$33)+$C44))</f>
        <v>0</v>
      </c>
      <c r="K5" s="82">
        <f>IF($B45&gt;11, ($C$33+$C45),(($B45*$E$33)+$C45))</f>
        <v>0</v>
      </c>
      <c r="L5" s="83">
        <f>IF($B46&gt;11, ($C$33+$C46),(($B46*$E$33)+$C46))</f>
        <v>0</v>
      </c>
      <c r="M5" s="83">
        <f>IF($B47&gt;11, ($C$33+$C47),(($B47*$E$33)+$C47))</f>
        <v>0</v>
      </c>
      <c r="N5" s="83">
        <f>IF($B48&gt;11, ($C$33+$C48),(($B48*$E$33)+$C48))</f>
        <v>0</v>
      </c>
      <c r="O5" s="87">
        <f>IF($B49&gt;11, ($C$33+$C49),(($B49*$E$33)+$C49))</f>
        <v>0</v>
      </c>
      <c r="P5" s="87">
        <f>IF($B50&gt;11, ($C$33+$C50),(($B50*$E$33)+$C50))</f>
        <v>0</v>
      </c>
      <c r="Q5" s="185">
        <f>SUM(C5:P5)</f>
        <v>0</v>
      </c>
      <c r="R5" s="240" t="s">
        <v>14</v>
      </c>
      <c r="S5" s="241"/>
      <c r="T5" s="241"/>
      <c r="U5" s="242"/>
    </row>
    <row r="6" spans="1:21" x14ac:dyDescent="0.25">
      <c r="A6" s="254" t="s">
        <v>15</v>
      </c>
      <c r="B6" s="255"/>
      <c r="C6" s="136"/>
      <c r="D6" s="136"/>
      <c r="E6" s="134"/>
      <c r="F6" s="135"/>
      <c r="G6" s="135"/>
      <c r="H6" s="135"/>
      <c r="I6" s="136"/>
      <c r="J6" s="136"/>
      <c r="K6" s="136"/>
      <c r="L6" s="135"/>
      <c r="M6" s="135"/>
      <c r="N6" s="135"/>
      <c r="O6" s="87"/>
      <c r="P6" s="87"/>
      <c r="Q6" s="185">
        <f>SUM(C6:P6)</f>
        <v>0</v>
      </c>
      <c r="R6" s="228" t="s">
        <v>15</v>
      </c>
      <c r="S6" s="229"/>
      <c r="T6" s="229"/>
      <c r="U6" s="230"/>
    </row>
    <row r="7" spans="1:21" x14ac:dyDescent="0.25">
      <c r="A7" s="254" t="s">
        <v>16</v>
      </c>
      <c r="B7" s="255"/>
      <c r="C7" s="136"/>
      <c r="D7" s="136"/>
      <c r="E7" s="134"/>
      <c r="F7" s="135"/>
      <c r="G7" s="135"/>
      <c r="H7" s="138"/>
      <c r="I7" s="136"/>
      <c r="J7" s="136"/>
      <c r="K7" s="139"/>
      <c r="L7" s="135"/>
      <c r="M7" s="135"/>
      <c r="N7" s="138"/>
      <c r="O7" s="87"/>
      <c r="P7" s="87"/>
      <c r="Q7" s="185"/>
      <c r="R7" s="228" t="s">
        <v>16</v>
      </c>
      <c r="S7" s="229"/>
      <c r="T7" s="229"/>
      <c r="U7" s="230"/>
    </row>
    <row r="8" spans="1:21" x14ac:dyDescent="0.25">
      <c r="A8" s="254" t="s">
        <v>17</v>
      </c>
      <c r="B8" s="255"/>
      <c r="C8" s="132"/>
      <c r="D8" s="133"/>
      <c r="E8" s="176"/>
      <c r="F8" s="138"/>
      <c r="G8" s="168"/>
      <c r="H8" s="177"/>
      <c r="I8" s="169"/>
      <c r="J8" s="170"/>
      <c r="K8" s="177"/>
      <c r="L8" s="138"/>
      <c r="M8" s="168"/>
      <c r="N8" s="177"/>
      <c r="O8" s="167"/>
      <c r="P8" s="167"/>
      <c r="Q8" s="185">
        <f>SUM(C8:P8)</f>
        <v>0</v>
      </c>
      <c r="R8" s="228" t="s">
        <v>17</v>
      </c>
      <c r="S8" s="229"/>
      <c r="T8" s="229"/>
      <c r="U8" s="230"/>
    </row>
    <row r="9" spans="1:21" x14ac:dyDescent="0.25">
      <c r="A9" s="286" t="s">
        <v>168</v>
      </c>
      <c r="B9" s="287"/>
      <c r="C9" s="301"/>
      <c r="D9" s="302"/>
      <c r="E9" s="176"/>
      <c r="F9" s="275"/>
      <c r="G9" s="275"/>
      <c r="H9" s="177"/>
      <c r="I9" s="275"/>
      <c r="J9" s="275"/>
      <c r="K9" s="178"/>
      <c r="L9" s="275"/>
      <c r="M9" s="275"/>
      <c r="N9" s="177"/>
      <c r="O9" s="275"/>
      <c r="P9" s="275"/>
      <c r="Q9" s="186"/>
      <c r="R9" s="243"/>
      <c r="S9" s="243"/>
      <c r="T9" s="243"/>
      <c r="U9" s="244"/>
    </row>
    <row r="10" spans="1:21" ht="16.5" customHeight="1" thickBot="1" x14ac:dyDescent="0.3">
      <c r="A10" s="288"/>
      <c r="B10" s="289"/>
      <c r="C10" s="161">
        <f>IF($C$9="On Campus", ('Expenses Budget - ON Campus'!$B$31*4.5),(IF($C$9="Off Campus",('Expenses Budget - OFF Campus'!$B$36*4.5),0)))</f>
        <v>0</v>
      </c>
      <c r="D10" s="166">
        <f>IF($C$9="On Campus", ('Expenses Budget - ON Campus'!$B$31*4.5),(IF($C$9="Off Campus",('Expenses Budget - OFF Campus'!$B$36*4.5),0)))</f>
        <v>0</v>
      </c>
      <c r="E10" s="195"/>
      <c r="F10" s="197">
        <f>IF($F$9="On Campus", ('Expenses Budget - ON Campus'!$B$31*4.5),(IF($F$9="Off Campus",('Expenses Budget - OFF Campus'!$B$36*4.5),0)))</f>
        <v>0</v>
      </c>
      <c r="G10" s="197">
        <f>IF($F$9="On Campus", ('Expenses Budget - ON Campus'!$B$31*4.5),(IF($F$9="Off Campus",('Expenses Budget - OFF Campus'!$B$36*4.5),0)))</f>
        <v>0</v>
      </c>
      <c r="H10" s="195"/>
      <c r="I10" s="171">
        <f>IF($I$9="On Campus", ('Expenses Budget - ON Campus'!$B$31*4.5),(IF($I$9="Off Campus",('Expenses Budget - OFF Campus'!$B$36*4.5),0)))</f>
        <v>0</v>
      </c>
      <c r="J10" s="172">
        <f>IF($I$9="On Campus", ('Expenses Budget - ON Campus'!$B$31*4.5),(IF($I$9="Off Campus",('Expenses Budget - OFF Campus'!$B$36*4.5),0)))</f>
        <v>0</v>
      </c>
      <c r="K10" s="195"/>
      <c r="L10" s="197">
        <f>IF($L$9="On Campus", ('Expenses Budget - ON Campus'!$B$31*4.5),(IF($L$9="Off Campus",('Expenses Budget - OFF Campus'!$B$36*4.5),0)))</f>
        <v>0</v>
      </c>
      <c r="M10" s="197">
        <f>IF($L$9="On Campus", ('Expenses Budget - ON Campus'!$B$31*4.5),(IF($L$9="Off Campus",('Expenses Budget - OFF Campus'!$B$36*4.5),0)))</f>
        <v>0</v>
      </c>
      <c r="N10" s="195"/>
      <c r="O10" s="196">
        <f>IF($O$9="On Campus", ('Expenses Budget - ON Campus'!$B$31*4.5),(IF($O$9="Off Campus",('Expenses Budget - OFF Campus'!$B$36*4.5),0)))</f>
        <v>0</v>
      </c>
      <c r="P10" s="196">
        <f>IF($O$9="On Campus", ('Expenses Budget - ON Campus'!$B$31*4.5),(IF($O$9="Off Campus",('Expenses Budget - OFF Campus'!$B$36*4.5),0)))</f>
        <v>0</v>
      </c>
      <c r="Q10" s="187">
        <f>SUM(C10:P10)</f>
        <v>0</v>
      </c>
      <c r="R10" s="228" t="s">
        <v>167</v>
      </c>
      <c r="S10" s="229"/>
      <c r="T10" s="229"/>
      <c r="U10" s="230"/>
    </row>
    <row r="11" spans="1:21" ht="16.5" thickTop="1" thickBot="1" x14ac:dyDescent="0.3">
      <c r="A11" s="278" t="s">
        <v>18</v>
      </c>
      <c r="B11" s="279"/>
      <c r="C11" s="89">
        <f t="shared" ref="C11:Q11" si="0">SUM(C4:C10)</f>
        <v>0</v>
      </c>
      <c r="D11" s="89">
        <f t="shared" si="0"/>
        <v>0</v>
      </c>
      <c r="E11" s="89">
        <f t="shared" si="0"/>
        <v>0</v>
      </c>
      <c r="F11" s="90">
        <f t="shared" si="0"/>
        <v>0</v>
      </c>
      <c r="G11" s="90">
        <f t="shared" si="0"/>
        <v>0</v>
      </c>
      <c r="H11" s="90">
        <f t="shared" si="0"/>
        <v>0</v>
      </c>
      <c r="I11" s="89">
        <f>SUM(I4:I10)</f>
        <v>0</v>
      </c>
      <c r="J11" s="89">
        <f t="shared" si="0"/>
        <v>0</v>
      </c>
      <c r="K11" s="89">
        <f t="shared" si="0"/>
        <v>0</v>
      </c>
      <c r="L11" s="90">
        <f t="shared" si="0"/>
        <v>0</v>
      </c>
      <c r="M11" s="90">
        <f t="shared" si="0"/>
        <v>0</v>
      </c>
      <c r="N11" s="90">
        <f t="shared" si="0"/>
        <v>0</v>
      </c>
      <c r="O11" s="91">
        <f t="shared" si="0"/>
        <v>0</v>
      </c>
      <c r="P11" s="91">
        <f t="shared" si="0"/>
        <v>0</v>
      </c>
      <c r="Q11" s="188">
        <f t="shared" si="0"/>
        <v>0</v>
      </c>
      <c r="R11" s="225" t="s">
        <v>19</v>
      </c>
      <c r="S11" s="226"/>
      <c r="T11" s="226"/>
      <c r="U11" s="227"/>
    </row>
    <row r="12" spans="1:21" ht="15.75" thickTop="1" x14ac:dyDescent="0.25">
      <c r="A12" s="280" t="s">
        <v>20</v>
      </c>
      <c r="B12" s="281"/>
      <c r="C12" s="136"/>
      <c r="D12" s="140"/>
      <c r="E12" s="140"/>
      <c r="F12" s="135"/>
      <c r="G12" s="141"/>
      <c r="H12" s="141"/>
      <c r="I12" s="136"/>
      <c r="J12" s="142"/>
      <c r="K12" s="142"/>
      <c r="L12" s="135"/>
      <c r="M12" s="141"/>
      <c r="N12" s="141"/>
      <c r="O12" s="158"/>
      <c r="P12" s="158"/>
      <c r="Q12" s="185">
        <f>SUM(C12:P12)</f>
        <v>0</v>
      </c>
      <c r="R12" s="228" t="s">
        <v>20</v>
      </c>
      <c r="S12" s="229"/>
      <c r="T12" s="229"/>
      <c r="U12" s="230"/>
    </row>
    <row r="13" spans="1:21" x14ac:dyDescent="0.25">
      <c r="A13" s="259" t="s">
        <v>21</v>
      </c>
      <c r="B13" s="260"/>
      <c r="C13" s="80">
        <f>E29/2</f>
        <v>0</v>
      </c>
      <c r="D13" s="84">
        <f>E29/2</f>
        <v>0</v>
      </c>
      <c r="E13" s="176"/>
      <c r="F13" s="88">
        <f>H29/2</f>
        <v>0</v>
      </c>
      <c r="G13" s="92">
        <f>H29/2</f>
        <v>0</v>
      </c>
      <c r="H13" s="176"/>
      <c r="I13" s="80">
        <f>K29/2</f>
        <v>0</v>
      </c>
      <c r="J13" s="93">
        <f>K29/2</f>
        <v>0</v>
      </c>
      <c r="K13" s="176"/>
      <c r="L13" s="88">
        <f>N29/2</f>
        <v>0</v>
      </c>
      <c r="M13" s="92">
        <f>N29/2</f>
        <v>0</v>
      </c>
      <c r="N13" s="176"/>
      <c r="O13" s="87">
        <f>Q29/2</f>
        <v>0</v>
      </c>
      <c r="P13" s="87">
        <f>Q29/2</f>
        <v>0</v>
      </c>
      <c r="Q13" s="185">
        <f>SUM(C13:P13)</f>
        <v>0</v>
      </c>
      <c r="R13" s="228" t="s">
        <v>21</v>
      </c>
      <c r="S13" s="229"/>
      <c r="T13" s="229"/>
      <c r="U13" s="230"/>
    </row>
    <row r="14" spans="1:21" x14ac:dyDescent="0.25">
      <c r="A14" s="254" t="s">
        <v>22</v>
      </c>
      <c r="B14" s="255"/>
      <c r="C14" s="80">
        <f>B25*4.5</f>
        <v>0</v>
      </c>
      <c r="D14" s="84">
        <f>B25*4.5</f>
        <v>0</v>
      </c>
      <c r="E14" s="176"/>
      <c r="F14" s="88">
        <f>B25*4.5</f>
        <v>0</v>
      </c>
      <c r="G14" s="88">
        <f>B25*4.5</f>
        <v>0</v>
      </c>
      <c r="H14" s="176"/>
      <c r="I14" s="80">
        <f>B25*4.5</f>
        <v>0</v>
      </c>
      <c r="J14" s="93">
        <f>B25*4.5</f>
        <v>0</v>
      </c>
      <c r="K14" s="176"/>
      <c r="L14" s="88">
        <f>B25*4.5</f>
        <v>0</v>
      </c>
      <c r="M14" s="92">
        <f>B25*4.5</f>
        <v>0</v>
      </c>
      <c r="N14" s="176"/>
      <c r="O14" s="87">
        <f>B25*4.5</f>
        <v>0</v>
      </c>
      <c r="P14" s="87">
        <f>B25*4.5</f>
        <v>0</v>
      </c>
      <c r="Q14" s="185">
        <f>SUM(C14:P14)</f>
        <v>0</v>
      </c>
      <c r="R14" s="228" t="s">
        <v>22</v>
      </c>
      <c r="S14" s="229"/>
      <c r="T14" s="229"/>
      <c r="U14" s="230"/>
    </row>
    <row r="15" spans="1:21" x14ac:dyDescent="0.25">
      <c r="A15" s="254" t="s">
        <v>23</v>
      </c>
      <c r="B15" s="255"/>
      <c r="C15" s="136"/>
      <c r="D15" s="134"/>
      <c r="E15" s="134"/>
      <c r="F15" s="135"/>
      <c r="G15" s="141"/>
      <c r="H15" s="141"/>
      <c r="I15" s="136"/>
      <c r="J15" s="142"/>
      <c r="K15" s="142"/>
      <c r="L15" s="135"/>
      <c r="M15" s="141"/>
      <c r="N15" s="141"/>
      <c r="O15" s="137"/>
      <c r="P15" s="143"/>
      <c r="Q15" s="185">
        <f>SUM(C15:P15)</f>
        <v>0</v>
      </c>
      <c r="R15" s="228" t="s">
        <v>23</v>
      </c>
      <c r="S15" s="229"/>
      <c r="T15" s="229"/>
      <c r="U15" s="230"/>
    </row>
    <row r="16" spans="1:21" ht="15.75" thickBot="1" x14ac:dyDescent="0.3">
      <c r="A16" s="263" t="s">
        <v>24</v>
      </c>
      <c r="B16" s="264"/>
      <c r="C16" s="94">
        <f t="shared" ref="C16:P16" si="1">SUM(C12:C15)</f>
        <v>0</v>
      </c>
      <c r="D16" s="94">
        <f t="shared" si="1"/>
        <v>0</v>
      </c>
      <c r="E16" s="94">
        <f t="shared" si="1"/>
        <v>0</v>
      </c>
      <c r="F16" s="95">
        <f t="shared" si="1"/>
        <v>0</v>
      </c>
      <c r="G16" s="95">
        <f t="shared" si="1"/>
        <v>0</v>
      </c>
      <c r="H16" s="95">
        <f t="shared" si="1"/>
        <v>0</v>
      </c>
      <c r="I16" s="94">
        <f t="shared" si="1"/>
        <v>0</v>
      </c>
      <c r="J16" s="94">
        <f t="shared" si="1"/>
        <v>0</v>
      </c>
      <c r="K16" s="94">
        <f t="shared" si="1"/>
        <v>0</v>
      </c>
      <c r="L16" s="95">
        <f t="shared" si="1"/>
        <v>0</v>
      </c>
      <c r="M16" s="95">
        <f t="shared" si="1"/>
        <v>0</v>
      </c>
      <c r="N16" s="95">
        <f t="shared" si="1"/>
        <v>0</v>
      </c>
      <c r="O16" s="96">
        <f t="shared" si="1"/>
        <v>0</v>
      </c>
      <c r="P16" s="96">
        <f t="shared" si="1"/>
        <v>0</v>
      </c>
      <c r="Q16" s="189">
        <f>SUM(Q12:Q15)</f>
        <v>0</v>
      </c>
      <c r="R16" s="225" t="s">
        <v>25</v>
      </c>
      <c r="S16" s="226"/>
      <c r="T16" s="226"/>
      <c r="U16" s="227"/>
    </row>
    <row r="17" spans="1:29" ht="16.5" thickTop="1" thickBot="1" x14ac:dyDescent="0.3">
      <c r="A17" s="265" t="s">
        <v>26</v>
      </c>
      <c r="B17" s="266"/>
      <c r="C17" s="97">
        <f>IF((C11-C16)&gt;0, C11-C16, 0)</f>
        <v>0</v>
      </c>
      <c r="D17" s="97">
        <f>IF((D11-D16)&gt;0, D11-D16, 0)</f>
        <v>0</v>
      </c>
      <c r="E17" s="97">
        <f>IF((E11-E16)&gt;0, E11-E16, 0)</f>
        <v>0</v>
      </c>
      <c r="F17" s="98">
        <f t="shared" ref="F17:P17" si="2">IF((F11-F16)&gt;0,F11-F16,0)</f>
        <v>0</v>
      </c>
      <c r="G17" s="98">
        <f t="shared" si="2"/>
        <v>0</v>
      </c>
      <c r="H17" s="98">
        <f t="shared" si="2"/>
        <v>0</v>
      </c>
      <c r="I17" s="97">
        <f t="shared" si="2"/>
        <v>0</v>
      </c>
      <c r="J17" s="97">
        <f t="shared" si="2"/>
        <v>0</v>
      </c>
      <c r="K17" s="97">
        <f t="shared" si="2"/>
        <v>0</v>
      </c>
      <c r="L17" s="98">
        <f t="shared" si="2"/>
        <v>0</v>
      </c>
      <c r="M17" s="98">
        <f t="shared" si="2"/>
        <v>0</v>
      </c>
      <c r="N17" s="98">
        <f t="shared" si="2"/>
        <v>0</v>
      </c>
      <c r="O17" s="99">
        <f t="shared" si="2"/>
        <v>0</v>
      </c>
      <c r="P17" s="99">
        <f t="shared" si="2"/>
        <v>0</v>
      </c>
      <c r="Q17" s="190">
        <f>SUM(C17:P17)</f>
        <v>0</v>
      </c>
      <c r="R17" s="222" t="s">
        <v>27</v>
      </c>
      <c r="S17" s="223"/>
      <c r="T17" s="223"/>
      <c r="U17" s="224"/>
    </row>
    <row r="18" spans="1:29" ht="16.5" thickTop="1" thickBot="1" x14ac:dyDescent="0.3">
      <c r="A18" s="179" t="s">
        <v>28</v>
      </c>
      <c r="B18" s="180"/>
      <c r="C18" s="181" t="str">
        <f>IF(C11&lt;C16,C16-C11,"0")</f>
        <v>0</v>
      </c>
      <c r="D18" s="181" t="str">
        <f t="shared" ref="D18:P18" si="3">IF(D11&lt;D16,D16-D11,"0")</f>
        <v>0</v>
      </c>
      <c r="E18" s="181" t="str">
        <f t="shared" si="3"/>
        <v>0</v>
      </c>
      <c r="F18" s="182" t="str">
        <f t="shared" si="3"/>
        <v>0</v>
      </c>
      <c r="G18" s="182" t="str">
        <f t="shared" si="3"/>
        <v>0</v>
      </c>
      <c r="H18" s="182" t="str">
        <f t="shared" si="3"/>
        <v>0</v>
      </c>
      <c r="I18" s="181" t="str">
        <f t="shared" si="3"/>
        <v>0</v>
      </c>
      <c r="J18" s="181" t="str">
        <f t="shared" si="3"/>
        <v>0</v>
      </c>
      <c r="K18" s="181" t="str">
        <f t="shared" si="3"/>
        <v>0</v>
      </c>
      <c r="L18" s="182" t="str">
        <f t="shared" si="3"/>
        <v>0</v>
      </c>
      <c r="M18" s="182" t="str">
        <f t="shared" si="3"/>
        <v>0</v>
      </c>
      <c r="N18" s="182" t="str">
        <f t="shared" si="3"/>
        <v>0</v>
      </c>
      <c r="O18" s="183" t="str">
        <f t="shared" si="3"/>
        <v>0</v>
      </c>
      <c r="P18" s="183" t="str">
        <f t="shared" si="3"/>
        <v>0</v>
      </c>
      <c r="Q18" s="122"/>
      <c r="R18" s="21"/>
    </row>
    <row r="19" spans="1:29" ht="15.75" thickBot="1" x14ac:dyDescent="0.3">
      <c r="A19" s="100"/>
      <c r="B19" s="101"/>
      <c r="C19" s="102"/>
      <c r="D19" s="102"/>
      <c r="E19" s="102"/>
      <c r="F19" s="102"/>
      <c r="G19" s="102"/>
      <c r="H19" s="102"/>
      <c r="I19" s="102"/>
      <c r="J19" s="102"/>
      <c r="K19" s="102"/>
      <c r="L19" s="103"/>
      <c r="M19" s="103"/>
      <c r="N19" s="104"/>
      <c r="O19" s="104"/>
      <c r="P19" s="104"/>
      <c r="Q19" s="104"/>
      <c r="R19" s="320"/>
      <c r="S19" s="320"/>
      <c r="T19" s="320"/>
    </row>
    <row r="20" spans="1:29" ht="15" customHeight="1" x14ac:dyDescent="0.25">
      <c r="A20" s="261" t="s">
        <v>29</v>
      </c>
      <c r="B20" s="262"/>
      <c r="C20" s="105" t="s">
        <v>9</v>
      </c>
      <c r="D20" s="106"/>
      <c r="E20" s="107"/>
      <c r="F20" s="108" t="s">
        <v>9</v>
      </c>
      <c r="G20" s="106">
        <v>1</v>
      </c>
      <c r="H20" s="107"/>
      <c r="I20" s="109" t="s">
        <v>9</v>
      </c>
      <c r="J20" s="106">
        <v>2</v>
      </c>
      <c r="K20" s="110"/>
      <c r="L20" s="109" t="s">
        <v>9</v>
      </c>
      <c r="M20" s="106">
        <v>3</v>
      </c>
      <c r="N20" s="110"/>
      <c r="O20" s="109" t="s">
        <v>9</v>
      </c>
      <c r="P20" s="106">
        <v>4</v>
      </c>
      <c r="Q20" s="110"/>
      <c r="R20" s="327" t="s">
        <v>30</v>
      </c>
      <c r="S20" s="326"/>
      <c r="T20" s="326"/>
      <c r="U20" s="326"/>
      <c r="V20" s="321"/>
      <c r="W20" s="321"/>
      <c r="X20" s="322"/>
      <c r="Y20" s="322"/>
      <c r="Z20" s="322"/>
    </row>
    <row r="21" spans="1:29" ht="15" customHeight="1" thickBot="1" x14ac:dyDescent="0.3">
      <c r="A21" s="256" t="s">
        <v>31</v>
      </c>
      <c r="B21" s="258"/>
      <c r="C21" s="257" t="s">
        <v>32</v>
      </c>
      <c r="D21" s="257"/>
      <c r="E21" s="258"/>
      <c r="F21" s="256" t="s">
        <v>32</v>
      </c>
      <c r="G21" s="257"/>
      <c r="H21" s="258"/>
      <c r="I21" s="245" t="s">
        <v>32</v>
      </c>
      <c r="J21" s="246"/>
      <c r="K21" s="247"/>
      <c r="L21" s="245" t="s">
        <v>32</v>
      </c>
      <c r="M21" s="246"/>
      <c r="N21" s="247"/>
      <c r="O21" s="245" t="s">
        <v>32</v>
      </c>
      <c r="P21" s="246"/>
      <c r="Q21" s="247"/>
      <c r="R21" s="327"/>
      <c r="S21" s="326"/>
      <c r="T21" s="326"/>
      <c r="U21" s="326"/>
      <c r="V21" s="321"/>
      <c r="W21" s="321"/>
      <c r="X21" s="322"/>
      <c r="Y21" s="322"/>
      <c r="Z21" s="322"/>
    </row>
    <row r="22" spans="1:29" ht="15" customHeight="1" x14ac:dyDescent="0.25">
      <c r="A22" s="111" t="s">
        <v>33</v>
      </c>
      <c r="B22" s="144"/>
      <c r="C22" s="290" t="s">
        <v>34</v>
      </c>
      <c r="D22" s="291"/>
      <c r="E22" s="144"/>
      <c r="F22" s="248" t="s">
        <v>34</v>
      </c>
      <c r="G22" s="249"/>
      <c r="H22" s="144"/>
      <c r="I22" s="248" t="s">
        <v>34</v>
      </c>
      <c r="J22" s="249"/>
      <c r="K22" s="144"/>
      <c r="L22" s="248" t="s">
        <v>34</v>
      </c>
      <c r="M22" s="249"/>
      <c r="N22" s="144"/>
      <c r="O22" s="248" t="s">
        <v>34</v>
      </c>
      <c r="P22" s="249"/>
      <c r="Q22" s="144"/>
      <c r="R22" s="327"/>
      <c r="S22" s="326"/>
      <c r="T22" s="326"/>
      <c r="U22" s="326"/>
      <c r="V22" s="321"/>
      <c r="W22" s="321"/>
      <c r="X22" s="322"/>
      <c r="Y22" s="322"/>
      <c r="Z22" s="322"/>
    </row>
    <row r="23" spans="1:29" ht="15" customHeight="1" x14ac:dyDescent="0.25">
      <c r="A23" s="112" t="s">
        <v>35</v>
      </c>
      <c r="B23" s="156"/>
      <c r="C23" s="273" t="s">
        <v>35</v>
      </c>
      <c r="D23" s="274"/>
      <c r="E23" s="156"/>
      <c r="F23" s="214" t="s">
        <v>35</v>
      </c>
      <c r="G23" s="215"/>
      <c r="H23" s="156"/>
      <c r="I23" s="214" t="s">
        <v>35</v>
      </c>
      <c r="J23" s="215"/>
      <c r="K23" s="156"/>
      <c r="L23" s="214" t="s">
        <v>35</v>
      </c>
      <c r="M23" s="215"/>
      <c r="N23" s="156"/>
      <c r="O23" s="214" t="s">
        <v>35</v>
      </c>
      <c r="P23" s="215"/>
      <c r="Q23" s="156"/>
      <c r="R23" s="327"/>
      <c r="S23" s="326"/>
      <c r="T23" s="326"/>
      <c r="U23" s="326"/>
      <c r="V23" s="321"/>
      <c r="W23" s="321"/>
      <c r="X23" s="322"/>
      <c r="Y23" s="322"/>
      <c r="Z23" s="322"/>
    </row>
    <row r="24" spans="1:29" ht="15" customHeight="1" x14ac:dyDescent="0.25">
      <c r="A24" s="113" t="s">
        <v>36</v>
      </c>
      <c r="B24" s="145">
        <v>0.1</v>
      </c>
      <c r="C24" s="273" t="s">
        <v>37</v>
      </c>
      <c r="D24" s="274"/>
      <c r="E24" s="156"/>
      <c r="F24" s="214" t="s">
        <v>37</v>
      </c>
      <c r="G24" s="215"/>
      <c r="H24" s="156"/>
      <c r="I24" s="214" t="s">
        <v>37</v>
      </c>
      <c r="J24" s="215"/>
      <c r="K24" s="156"/>
      <c r="L24" s="214" t="s">
        <v>37</v>
      </c>
      <c r="M24" s="215"/>
      <c r="N24" s="156"/>
      <c r="O24" s="214" t="s">
        <v>37</v>
      </c>
      <c r="P24" s="215"/>
      <c r="Q24" s="156"/>
      <c r="R24" s="327"/>
      <c r="S24" s="326"/>
      <c r="T24" s="326"/>
      <c r="U24" s="326"/>
      <c r="V24" s="321"/>
      <c r="W24" s="321"/>
      <c r="X24" s="322"/>
      <c r="Y24" s="322"/>
      <c r="Z24" s="322"/>
    </row>
    <row r="25" spans="1:29" ht="15" customHeight="1" thickBot="1" x14ac:dyDescent="0.3">
      <c r="A25" s="114" t="s">
        <v>38</v>
      </c>
      <c r="B25" s="115">
        <f>(B22*B23*4)*(1-B24)</f>
        <v>0</v>
      </c>
      <c r="C25" s="214" t="s">
        <v>39</v>
      </c>
      <c r="D25" s="215"/>
      <c r="E25" s="194">
        <v>0</v>
      </c>
      <c r="F25" s="214" t="s">
        <v>39</v>
      </c>
      <c r="G25" s="215"/>
      <c r="H25" s="194">
        <f>IF($F$9="On Campus", ('Expenses Budget - ON Campus'!$B$31),(IF($F$9="Off Campus",('Expenses Budget - OFF Campus'!$B$36),0)))</f>
        <v>0</v>
      </c>
      <c r="I25" s="214" t="s">
        <v>39</v>
      </c>
      <c r="J25" s="215"/>
      <c r="K25" s="194">
        <f>IF($I$9="On Campus", ('Expenses Budget - ON Campus'!$B$31),(IF($I$9="Off Campus",('Expenses Budget - OFF Campus'!$B$36),0)))</f>
        <v>0</v>
      </c>
      <c r="L25" s="214" t="s">
        <v>39</v>
      </c>
      <c r="M25" s="215"/>
      <c r="N25" s="194">
        <f>IF($L$9="On Campus", ('Expenses Budget - ON Campus'!$B$31),(IF($F$9="Off Campus",('Expenses Budget - OFF Campus'!$L$36),0)))</f>
        <v>0</v>
      </c>
      <c r="O25" s="214" t="s">
        <v>39</v>
      </c>
      <c r="P25" s="215"/>
      <c r="Q25" s="194">
        <f>IF($O$9="On Campus", ('Expenses Budget - ON Campus'!$B$31),(IF($O$9="Off Campus",('Expenses Budget - OFF Campus'!$L$36),0)))</f>
        <v>0</v>
      </c>
      <c r="R25" s="327"/>
      <c r="S25" s="326"/>
      <c r="T25" s="326"/>
      <c r="U25" s="326"/>
      <c r="V25" s="321"/>
      <c r="W25" s="321"/>
      <c r="X25" s="322"/>
      <c r="Y25" s="322"/>
      <c r="Z25" s="322"/>
    </row>
    <row r="26" spans="1:29" ht="15" customHeight="1" x14ac:dyDescent="0.25">
      <c r="A26" s="250"/>
      <c r="B26" s="251"/>
      <c r="C26" s="252" t="s">
        <v>36</v>
      </c>
      <c r="D26" s="253"/>
      <c r="E26" s="152">
        <v>0.1</v>
      </c>
      <c r="F26" s="220" t="s">
        <v>36</v>
      </c>
      <c r="G26" s="221"/>
      <c r="H26" s="146">
        <v>0.1</v>
      </c>
      <c r="I26" s="220" t="s">
        <v>36</v>
      </c>
      <c r="J26" s="221"/>
      <c r="K26" s="145">
        <v>0.1</v>
      </c>
      <c r="L26" s="220" t="s">
        <v>36</v>
      </c>
      <c r="M26" s="221"/>
      <c r="N26" s="145">
        <v>0.1</v>
      </c>
      <c r="O26" s="220" t="s">
        <v>36</v>
      </c>
      <c r="P26" s="221"/>
      <c r="Q26" s="145">
        <v>0.1</v>
      </c>
      <c r="R26" s="327"/>
      <c r="S26" s="326"/>
      <c r="T26" s="326"/>
      <c r="U26" s="326"/>
      <c r="V26" s="321"/>
      <c r="W26" s="321"/>
      <c r="X26" s="322"/>
      <c r="Y26" s="322"/>
      <c r="Z26" s="322"/>
    </row>
    <row r="27" spans="1:29" ht="15.75" customHeight="1" thickBot="1" x14ac:dyDescent="0.3">
      <c r="A27" s="100"/>
      <c r="B27" s="116"/>
      <c r="C27" s="271" t="s">
        <v>40</v>
      </c>
      <c r="D27" s="272"/>
      <c r="E27" s="117">
        <f>($E$22*$E$23*4*$E$24)*(1-$E$26)-($E$25*3)</f>
        <v>0</v>
      </c>
      <c r="F27" s="233" t="s">
        <v>40</v>
      </c>
      <c r="G27" s="234"/>
      <c r="H27" s="117">
        <f>(H22*H23*4*H24)*(1-H26)-(H25*3)</f>
        <v>0</v>
      </c>
      <c r="I27" s="233" t="s">
        <v>40</v>
      </c>
      <c r="J27" s="234"/>
      <c r="K27" s="118">
        <f>(K22*K23*4*K24)*(1-K26)-(K25*3)</f>
        <v>0</v>
      </c>
      <c r="L27" s="233" t="s">
        <v>40</v>
      </c>
      <c r="M27" s="234"/>
      <c r="N27" s="118">
        <f>(N22*N23*4*N24)*(1-N26)-(N25*3)</f>
        <v>0</v>
      </c>
      <c r="O27" s="233" t="s">
        <v>40</v>
      </c>
      <c r="P27" s="325"/>
      <c r="Q27" s="118">
        <f>(Q22*Q23*4*Q24)*(1-Q26)-(Q25*3)</f>
        <v>0</v>
      </c>
      <c r="R27" s="327"/>
      <c r="S27" s="326"/>
      <c r="T27" s="326"/>
      <c r="U27" s="326"/>
      <c r="V27" s="321"/>
      <c r="W27" s="321"/>
      <c r="X27" s="322"/>
      <c r="Y27" s="322"/>
      <c r="Z27" s="322"/>
    </row>
    <row r="28" spans="1:29" ht="15" customHeight="1" thickTop="1" x14ac:dyDescent="0.25">
      <c r="A28" s="100"/>
      <c r="B28" s="119"/>
      <c r="C28" s="269" t="s">
        <v>41</v>
      </c>
      <c r="D28" s="270"/>
      <c r="E28" s="147">
        <v>1</v>
      </c>
      <c r="F28" s="235" t="s">
        <v>41</v>
      </c>
      <c r="G28" s="236"/>
      <c r="H28" s="147">
        <v>1</v>
      </c>
      <c r="I28" s="235" t="s">
        <v>41</v>
      </c>
      <c r="J28" s="236"/>
      <c r="K28" s="145">
        <v>1</v>
      </c>
      <c r="L28" s="235" t="s">
        <v>41</v>
      </c>
      <c r="M28" s="236"/>
      <c r="N28" s="145">
        <v>1</v>
      </c>
      <c r="O28" s="235" t="s">
        <v>41</v>
      </c>
      <c r="P28" s="236"/>
      <c r="Q28" s="145">
        <v>1</v>
      </c>
      <c r="R28" s="327"/>
      <c r="S28" s="326"/>
      <c r="T28" s="326"/>
      <c r="U28" s="326"/>
      <c r="V28" s="321"/>
      <c r="W28" s="321"/>
      <c r="X28" s="322"/>
      <c r="Y28" s="322"/>
      <c r="Z28" s="323"/>
    </row>
    <row r="29" spans="1:29" ht="15" customHeight="1" thickBot="1" x14ac:dyDescent="0.3">
      <c r="A29" s="100"/>
      <c r="B29" s="120"/>
      <c r="C29" s="267" t="s">
        <v>42</v>
      </c>
      <c r="D29" s="268"/>
      <c r="E29" s="115">
        <f>E27*E28</f>
        <v>0</v>
      </c>
      <c r="F29" s="231" t="s">
        <v>42</v>
      </c>
      <c r="G29" s="232"/>
      <c r="H29" s="115">
        <f>H27*H28</f>
        <v>0</v>
      </c>
      <c r="I29" s="231" t="s">
        <v>42</v>
      </c>
      <c r="J29" s="232"/>
      <c r="K29" s="115">
        <f>K27*K28</f>
        <v>0</v>
      </c>
      <c r="L29" s="231" t="s">
        <v>42</v>
      </c>
      <c r="M29" s="232"/>
      <c r="N29" s="115">
        <f>N27*N28</f>
        <v>0</v>
      </c>
      <c r="O29" s="231" t="s">
        <v>42</v>
      </c>
      <c r="P29" s="232"/>
      <c r="Q29" s="115">
        <f>Q27*Q28</f>
        <v>0</v>
      </c>
      <c r="R29" s="327"/>
      <c r="S29" s="326"/>
      <c r="T29" s="326"/>
      <c r="U29" s="326"/>
      <c r="V29" s="321"/>
      <c r="W29" s="321"/>
      <c r="X29" s="322"/>
      <c r="Y29" s="322"/>
      <c r="Z29" s="323"/>
    </row>
    <row r="30" spans="1:29" ht="15" customHeight="1" x14ac:dyDescent="0.25">
      <c r="B30" s="25"/>
      <c r="D30" s="26"/>
      <c r="E30" s="26"/>
      <c r="R30" s="322"/>
      <c r="S30" s="322"/>
      <c r="T30" s="322"/>
      <c r="U30" s="322"/>
      <c r="V30" s="322"/>
      <c r="W30" s="324"/>
      <c r="X30" s="324"/>
      <c r="Y30" s="324"/>
      <c r="Z30" s="322"/>
      <c r="AB30" s="1"/>
      <c r="AC30" s="1"/>
    </row>
    <row r="31" spans="1:29" ht="15" customHeight="1" thickBot="1" x14ac:dyDescent="0.35">
      <c r="A31" s="23" t="s">
        <v>43</v>
      </c>
      <c r="B31" s="22"/>
      <c r="C31" s="164"/>
      <c r="D31" s="162" t="s">
        <v>44</v>
      </c>
      <c r="E31" s="162" t="s">
        <v>45</v>
      </c>
      <c r="K31" s="48"/>
      <c r="M31" s="19"/>
      <c r="N31" s="19"/>
      <c r="V31" s="173"/>
      <c r="W31" s="173"/>
      <c r="X31" s="173"/>
      <c r="Y31" s="173"/>
      <c r="AB31" s="1"/>
    </row>
    <row r="32" spans="1:29" ht="15" customHeight="1" x14ac:dyDescent="0.25">
      <c r="A32" s="6" t="s">
        <v>46</v>
      </c>
      <c r="B32" s="15"/>
      <c r="C32" s="165" t="s">
        <v>44</v>
      </c>
      <c r="D32" s="163">
        <v>367.5</v>
      </c>
      <c r="E32" s="17">
        <v>1004.19</v>
      </c>
      <c r="F32" s="124"/>
      <c r="G32" s="61"/>
      <c r="H32" s="61"/>
      <c r="K32" s="48"/>
      <c r="M32" s="19"/>
      <c r="N32" s="19"/>
      <c r="V32" s="54"/>
      <c r="AB32" s="1"/>
    </row>
    <row r="33" spans="1:27" x14ac:dyDescent="0.25">
      <c r="A33" s="5" t="s">
        <v>47</v>
      </c>
      <c r="B33" s="15"/>
      <c r="C33" s="191">
        <v>512.28</v>
      </c>
      <c r="D33" s="18" t="s">
        <v>48</v>
      </c>
      <c r="E33" s="55">
        <v>42.69</v>
      </c>
      <c r="F33" s="61"/>
      <c r="G33" s="61"/>
      <c r="H33" s="61"/>
      <c r="K33" s="48"/>
      <c r="M33" s="1"/>
      <c r="N33" s="1"/>
      <c r="O33" s="1"/>
      <c r="R33" s="24"/>
    </row>
    <row r="34" spans="1:27" x14ac:dyDescent="0.25">
      <c r="A34" s="203" t="s">
        <v>7</v>
      </c>
      <c r="B34" s="200" t="s">
        <v>49</v>
      </c>
      <c r="C34" s="198" t="s">
        <v>50</v>
      </c>
      <c r="D34" s="193">
        <v>512.28</v>
      </c>
      <c r="E34" s="56" t="s">
        <v>51</v>
      </c>
      <c r="F34" s="56"/>
      <c r="G34" s="56"/>
      <c r="H34" s="61"/>
      <c r="K34" s="48"/>
      <c r="M34" s="1"/>
      <c r="N34" s="1"/>
      <c r="O34" s="1"/>
      <c r="R34" s="24"/>
    </row>
    <row r="35" spans="1:27" ht="16.5" customHeight="1" x14ac:dyDescent="0.25">
      <c r="A35" s="204"/>
      <c r="B35" s="201"/>
      <c r="C35" s="198"/>
      <c r="D35" s="193">
        <v>42.69</v>
      </c>
      <c r="E35" s="56" t="s">
        <v>52</v>
      </c>
      <c r="F35" s="56"/>
      <c r="G35" s="56"/>
      <c r="I35" s="123"/>
      <c r="J35" s="123"/>
      <c r="K35" s="123"/>
      <c r="L35" s="123"/>
      <c r="M35" s="123"/>
      <c r="N35" s="123"/>
      <c r="O35" s="123"/>
      <c r="P35" s="123"/>
      <c r="Q35" s="123"/>
      <c r="R35" s="24"/>
    </row>
    <row r="36" spans="1:27" ht="27.75" customHeight="1" x14ac:dyDescent="0.3">
      <c r="A36" s="205"/>
      <c r="B36" s="202"/>
      <c r="C36" s="199"/>
      <c r="D36" s="56"/>
      <c r="E36" s="71" t="s">
        <v>53</v>
      </c>
      <c r="F36" s="20"/>
      <c r="G36" s="20"/>
      <c r="H36" s="19"/>
      <c r="I36" s="19"/>
      <c r="J36" s="19"/>
      <c r="K36" s="71" t="s">
        <v>54</v>
      </c>
      <c r="M36" s="1"/>
      <c r="Q36" s="216" t="s">
        <v>55</v>
      </c>
      <c r="R36" s="216"/>
      <c r="S36" s="1"/>
    </row>
    <row r="37" spans="1:27" ht="18.75" customHeight="1" x14ac:dyDescent="0.3">
      <c r="A37" s="67" t="s">
        <v>53</v>
      </c>
      <c r="B37" s="49">
        <f>E43</f>
        <v>0</v>
      </c>
      <c r="C37" s="52">
        <f>I43</f>
        <v>0</v>
      </c>
      <c r="E37" s="121" t="s">
        <v>49</v>
      </c>
      <c r="F37" s="217" t="s">
        <v>56</v>
      </c>
      <c r="G37" s="217"/>
      <c r="H37" s="38" t="s">
        <v>57</v>
      </c>
      <c r="I37" s="38" t="s">
        <v>58</v>
      </c>
      <c r="J37" s="20"/>
      <c r="K37" s="121" t="s">
        <v>49</v>
      </c>
      <c r="L37" s="217" t="s">
        <v>56</v>
      </c>
      <c r="M37" s="217"/>
      <c r="N37" s="38" t="s">
        <v>57</v>
      </c>
      <c r="O37" s="38" t="s">
        <v>58</v>
      </c>
      <c r="P37" s="20"/>
      <c r="Q37" s="121" t="s">
        <v>49</v>
      </c>
      <c r="R37" s="217" t="s">
        <v>56</v>
      </c>
      <c r="S37" s="217"/>
      <c r="T37" s="38" t="s">
        <v>57</v>
      </c>
      <c r="U37" s="38" t="s">
        <v>58</v>
      </c>
      <c r="V37" s="20"/>
      <c r="W37" s="206" t="s">
        <v>59</v>
      </c>
      <c r="X37" s="207"/>
      <c r="Y37" s="207"/>
      <c r="Z37" s="306" t="s">
        <v>60</v>
      </c>
    </row>
    <row r="38" spans="1:27" x14ac:dyDescent="0.25">
      <c r="A38" s="67" t="s">
        <v>54</v>
      </c>
      <c r="B38" s="49">
        <f>K43</f>
        <v>0</v>
      </c>
      <c r="C38" s="52">
        <f>O43</f>
        <v>0</v>
      </c>
      <c r="E38" s="64"/>
      <c r="F38" s="212" t="s">
        <v>61</v>
      </c>
      <c r="G38" s="213"/>
      <c r="H38" s="32">
        <f>IF(F38="Business Administration",Fees!$B$4,IF(F38="Engineering",Fees!$B$5,IF(F38="Agriculture",Fees!$B$6,IF(F38="Architecture,Planning &amp; Design",Fees!$B$7,IF(F38="Arts and Sciences",Fees!$B$8,IF(F38="Health &amp; Human Sciences", Fees!$B$9, IF(F38="Veterinary Medicine", Fees!$B$10,IF(F38="Kinesiology (KIN)",(Fees!$B$9+Fees!$B$11), IF(F38="Interior Design &amp; Fashion (AT,ID, FASH)",(Fees!$B$9+Fees!$B$12), IF(F38="Personal Financial Planning (PFP)",(Fees!$B$9+Fees!$B$13),IF(F38="Physician Assistant Program (PAS)",(Fees!$B$9+Fees!$B$14),0)))))))))))</f>
        <v>0</v>
      </c>
      <c r="I38" s="32">
        <f>E38*H38</f>
        <v>0</v>
      </c>
      <c r="J38"/>
      <c r="K38" s="64"/>
      <c r="L38" s="212"/>
      <c r="M38" s="213"/>
      <c r="N38" s="32">
        <f>IF(L38="Business Administration",Fees!$B$4,IF(L38="Engineering",Fees!$B$5,IF(L38="Agriculture",Fees!$B$6,IF(L38="Architecture,Planning &amp; Design",Fees!$B$7,IF(L38="Arts and Sciences",Fees!$B$8,IF(L38="Health &amp; Human Sciences", Fees!$B$9, IF(L38="Veterinary Medicine", Fees!$B$10,IF(L38="Kinesiology (KIN)",(Fees!$B$9+Fees!$B$11), IF(L38="Interior Design &amp; Fashion (AT,ID, FASH)",(Fees!$B$9+Fees!$B$12), IF(L38="Personal Financial Planning (PFP)",(Fees!$B$9+Fees!$B$13),IF(L38="Physician Assistant Program (PAS)",(Fees!$B$9+Fees!$B$14),0)))))))))))</f>
        <v>0</v>
      </c>
      <c r="O38" s="32">
        <f>K38*N38</f>
        <v>0</v>
      </c>
      <c r="Q38" s="64"/>
      <c r="R38" s="212" t="s">
        <v>61</v>
      </c>
      <c r="S38" s="213"/>
      <c r="T38" s="32">
        <f>IF(R38="Business Administration",Fees!$B$4,IF(R38="Engineering",Fees!$B$5,IF(R38="Agriculture",Fees!$B$6,IF(R38="Architecture,Planning &amp; Design",Fees!$B$7,IF(R38="Arts and Sciences",Fees!$B$8,IF(R38="Health &amp; Human Sciences", Fees!$B$9, IF(R38="Veterinary Medicine", Fees!$B$10,IF(R38="Kinesiology (KIN)",(Fees!$B$9+Fees!$B$11), IF(R38="Interior Design &amp; Fashion (AT,ID, FASH)",(Fees!$B$9+Fees!$B$12), IF(R38="Personal Financial Planning (PFP)",(Fees!$B$9+Fees!$B$13),IF(R38="Physician Assistant Program (PAS)",(Fees!$B$9+Fees!$B$14),0)))))))))))</f>
        <v>0</v>
      </c>
      <c r="U38" s="32">
        <f>Q38*T38</f>
        <v>0</v>
      </c>
      <c r="W38" s="208"/>
      <c r="X38" s="209"/>
      <c r="Y38" s="209"/>
      <c r="Z38" s="307"/>
      <c r="AA38" t="s">
        <v>62</v>
      </c>
    </row>
    <row r="39" spans="1:27" x14ac:dyDescent="0.25">
      <c r="A39" s="67" t="s">
        <v>55</v>
      </c>
      <c r="B39" s="49">
        <f>Q43</f>
        <v>0</v>
      </c>
      <c r="C39" s="52">
        <f>U43</f>
        <v>0</v>
      </c>
      <c r="E39" s="64"/>
      <c r="F39" s="212" t="s">
        <v>61</v>
      </c>
      <c r="G39" s="213"/>
      <c r="H39" s="32">
        <f>IF(F39="Business Administration",Fees!$B$4,IF(F39="Engineering",Fees!$B$5,IF(F39="Agriculture",Fees!$B$6,IF(F39="Architecture,Planning &amp; Design",Fees!$B$7,IF(F39="Arts and Sciences",Fees!$B$8,IF(F39="Health &amp; Human Sciences", Fees!$B$9, IF(F39="Veterinary Medicine", Fees!$B$10,IF(F39="Kinesiology (KIN)",(Fees!$B$9+Fees!$B$11), IF(F39="Interior Design &amp; Fashion (AT,ID, FASH)",(Fees!$B$9+Fees!$B$12), IF(F39="Personal Financial Planning (PFP)",(Fees!$B$9+Fees!$B$13),IF(F39="Physician Assistant Program (PAS)",(Fees!$B$9+Fees!$B$14),0)))))))))))</f>
        <v>0</v>
      </c>
      <c r="I39" s="32">
        <f>E39*H39</f>
        <v>0</v>
      </c>
      <c r="J39"/>
      <c r="K39" s="64"/>
      <c r="L39" s="212" t="s">
        <v>61</v>
      </c>
      <c r="M39" s="213"/>
      <c r="N39" s="32">
        <f>IF(L39="Business Administration",Fees!$B$4,IF(L39="Engineering",Fees!$B$5,IF(L39="Agriculture",Fees!$B$6,IF(L39="Architecture,Planning &amp; Design",Fees!$B$7,IF(L39="Arts and Sciences",Fees!$B$8,IF(L39="Health &amp; Human Sciences", Fees!$B$9, IF(L39="Veterinary Medicine", Fees!$B$10,IF(L39="Kinesiology (KIN)",(Fees!$B$9+Fees!$B$11), IF(L39="Interior Design &amp; Fashion (AT,ID, FASH)",(Fees!$B$9+Fees!$B$12), IF(L39="Personal Financial Planning (PFP)",(Fees!$B$9+Fees!$B$13),IF(L39="Physician Assistant Program (PAS)",(Fees!$B$9+Fees!$B$14),0)))))))))))</f>
        <v>0</v>
      </c>
      <c r="O39" s="32">
        <f t="shared" ref="O39:O42" si="4">K39*N39</f>
        <v>0</v>
      </c>
      <c r="Q39" s="64"/>
      <c r="R39" s="212" t="s">
        <v>61</v>
      </c>
      <c r="S39" s="213"/>
      <c r="T39" s="32">
        <f>IF(R39="Business Administration",Fees!$B$4,IF(R39="Engineering",Fees!$B$5,IF(R39="Agriculture",Fees!$B$6,IF(R39="Architecture,Planning &amp; Design",Fees!$B$7,IF(R39="Arts and Sciences",Fees!$B$8,IF(R39="Health &amp; Human Sciences", Fees!$B$9, IF(R39="Veterinary Medicine", Fees!$B$10,IF(R39="Kinesiology (KIN)",(Fees!$B$9+Fees!$B$11), IF(R39="Interior Design &amp; Fashion (AT,ID, FASH)",(Fees!$B$9+Fees!$B$12), IF(R39="Personal Financial Planning (PFP)",(Fees!$B$9+Fees!$B$13),IF(R39="Physician Assistant Program (PAS)",(Fees!$B$9+Fees!$B$14),0)))))))))))</f>
        <v>0</v>
      </c>
      <c r="U39" s="32">
        <f t="shared" ref="U39:U42" si="5">Q39*T39</f>
        <v>0</v>
      </c>
      <c r="W39" s="210"/>
      <c r="X39" s="211"/>
      <c r="Y39" s="211"/>
      <c r="Z39" s="308"/>
    </row>
    <row r="40" spans="1:27" x14ac:dyDescent="0.25">
      <c r="A40" s="67" t="s">
        <v>63</v>
      </c>
      <c r="B40" s="49">
        <f>E51</f>
        <v>0</v>
      </c>
      <c r="C40" s="52">
        <f>I51</f>
        <v>0</v>
      </c>
      <c r="E40" s="64"/>
      <c r="F40" s="212" t="s">
        <v>61</v>
      </c>
      <c r="G40" s="213"/>
      <c r="H40" s="32">
        <f>IF(F40="Business Administration",Fees!$B$4,IF(F40="Engineering",Fees!$B$5,IF(F40="Agriculture",Fees!$B$6,IF(F40="Architecture,Planning &amp; Design",Fees!$B$7,IF(F40="Arts and Sciences",Fees!$B$8,IF(F40="Health &amp; Human Sciences", Fees!$B$9, IF(F40="Veterinary Medicine", Fees!$B$10,IF(F40="Kinesiology (KIN)",(Fees!$B$9+Fees!$B$11), IF(F40="Interior Design &amp; Fashion (AT,ID, FASH)",(Fees!$B$9+Fees!$B$12), IF(F40="Personal Financial Planning (PFP)",(Fees!$B$9+Fees!$B$13),IF(F40="Physician Assistant Program (PAS)",(Fees!$B$9+Fees!$B$14),0)))))))))))</f>
        <v>0</v>
      </c>
      <c r="I40" s="32">
        <f t="shared" ref="I40:I42" si="6">E40*H40</f>
        <v>0</v>
      </c>
      <c r="J40"/>
      <c r="K40" s="64"/>
      <c r="L40" s="212" t="s">
        <v>61</v>
      </c>
      <c r="M40" s="213"/>
      <c r="N40" s="32">
        <f>IF(L40="Business Administration",Fees!$B$4,IF(L40="Engineering",Fees!$B$5,IF(L40="Agriculture",Fees!$B$6,IF(L40="Architecture,Planning &amp; Design",Fees!$B$7,IF(L40="Arts and Sciences",Fees!$B$8,IF(L40="Health &amp; Human Sciences", Fees!$B$9, IF(L40="Veterinary Medicine", Fees!$B$10,IF(L40="Kinesiology (KIN)",(Fees!$B$9+Fees!$B$11), IF(L40="Interior Design &amp; Fashion (AT,ID, FASH)",(Fees!$B$9+Fees!$B$12), IF(L40="Personal Financial Planning (PFP)",(Fees!$B$9+Fees!$B$13),IF(L40="Physician Assistant Program (PAS)",(Fees!$B$9+Fees!$B$14),0)))))))))))</f>
        <v>0</v>
      </c>
      <c r="O40" s="32">
        <f t="shared" si="4"/>
        <v>0</v>
      </c>
      <c r="Q40" s="64"/>
      <c r="R40" s="212" t="s">
        <v>61</v>
      </c>
      <c r="S40" s="213"/>
      <c r="T40" s="32">
        <f>IF(R40="Business Administration",Fees!$B$4,IF(R40="Engineering",Fees!$B$5,IF(R40="Agriculture",Fees!$B$6,IF(R40="Architecture,Planning &amp; Design",Fees!$B$7,IF(R40="Arts and Sciences",Fees!$B$8,IF(R40="Health &amp; Human Sciences", Fees!$B$9, IF(R40="Veterinary Medicine", Fees!$B$10,IF(R40="Kinesiology (KIN)",(Fees!$B$9+Fees!$B$11), IF(R40="Interior Design &amp; Fashion (AT,ID, FASH)",(Fees!$B$9+Fees!$B$12), IF(R40="Personal Financial Planning (PFP)",(Fees!$B$9+Fees!$B$13),IF(R40="Physician Assistant Program (PAS)",(Fees!$B$9+Fees!$B$14),0)))))))))))</f>
        <v>0</v>
      </c>
      <c r="U40" s="32">
        <f t="shared" si="5"/>
        <v>0</v>
      </c>
    </row>
    <row r="41" spans="1:27" x14ac:dyDescent="0.25">
      <c r="A41" s="67" t="s">
        <v>64</v>
      </c>
      <c r="B41" s="49">
        <f>K51</f>
        <v>0</v>
      </c>
      <c r="C41" s="52">
        <f>O51</f>
        <v>0</v>
      </c>
      <c r="E41" s="64"/>
      <c r="F41" s="212" t="s">
        <v>61</v>
      </c>
      <c r="G41" s="213"/>
      <c r="H41" s="32">
        <f>IF(F41="Business Administration",Fees!$B$4,IF(F41="Engineering",Fees!$B$5,IF(F41="Agriculture",Fees!$B$6,IF(F41="Architecture,Planning &amp; Design",Fees!$B$7,IF(F41="Arts and Sciences",Fees!$B$8,IF(F41="Health &amp; Human Sciences", Fees!$B$9, IF(F41="Veterinary Medicine", Fees!$B$10,IF(F41="Kinesiology (KIN)",(Fees!$B$9+Fees!$B$11), IF(F41="Interior Design &amp; Fashion (AT,ID, FASH)",(Fees!$B$9+Fees!$B$12), IF(F41="Personal Financial Planning (PFP)",(Fees!$B$9+Fees!$B$13),IF(F41="Physician Assistant Program (PAS)",(Fees!$B$9+Fees!$B$14),0)))))))))))</f>
        <v>0</v>
      </c>
      <c r="I41" s="32">
        <f>E41*H41</f>
        <v>0</v>
      </c>
      <c r="J41"/>
      <c r="K41" s="64"/>
      <c r="L41" s="212" t="s">
        <v>61</v>
      </c>
      <c r="M41" s="213"/>
      <c r="N41" s="32">
        <f>IF(L41="Business Administration",Fees!$B$4,IF(L41="Engineering",Fees!$B$5,IF(L41="Agriculture",Fees!$B$6,IF(L41="Architecture,Planning &amp; Design",Fees!$B$7,IF(L41="Arts and Sciences",Fees!$B$8,IF(L41="Health &amp; Human Sciences", Fees!$B$9, IF(L41="Veterinary Medicine", Fees!$B$10,IF(L41="Kinesiology (KIN)",(Fees!$B$9+Fees!$B$11), IF(L41="Interior Design &amp; Fashion (AT,ID, FASH)",(Fees!$B$9+Fees!$B$12), IF(L41="Personal Financial Planning (PFP)",(Fees!$B$9+Fees!$B$13),IF(L41="Physician Assistant Program (PAS)",(Fees!$B$9+Fees!$B$14),0)))))))))))</f>
        <v>0</v>
      </c>
      <c r="O41" s="32">
        <f t="shared" si="4"/>
        <v>0</v>
      </c>
      <c r="Q41" s="64"/>
      <c r="R41" s="212" t="s">
        <v>61</v>
      </c>
      <c r="S41" s="213"/>
      <c r="T41" s="32">
        <f>IF(R41="Business Administration",Fees!$B$4,IF(R41="Engineering",Fees!$B$5,IF(R41="Agriculture",Fees!$B$6,IF(R41="Architecture,Planning &amp; Design",Fees!$B$7,IF(R41="Arts and Sciences",Fees!$B$8,IF(R41="Health &amp; Human Sciences", Fees!$B$9, IF(R41="Veterinary Medicine", Fees!$B$10,IF(R41="Kinesiology (KIN)",(Fees!$B$9+Fees!$B$11), IF(R41="Interior Design &amp; Fashion (AT,ID, FASH)",(Fees!$B$9+Fees!$B$12), IF(R41="Personal Financial Planning (PFP)",(Fees!$B$9+Fees!$B$13),IF(R41="Physician Assistant Program (PAS)",(Fees!$B$9+Fees!$B$14),0)))))))))))</f>
        <v>0</v>
      </c>
      <c r="U41" s="32">
        <f t="shared" si="5"/>
        <v>0</v>
      </c>
    </row>
    <row r="42" spans="1:27" ht="15.75" customHeight="1" x14ac:dyDescent="0.25">
      <c r="A42" s="67" t="s">
        <v>65</v>
      </c>
      <c r="B42" s="49">
        <f>Q51</f>
        <v>0</v>
      </c>
      <c r="C42" s="52">
        <f>U51</f>
        <v>0</v>
      </c>
      <c r="E42" s="64"/>
      <c r="F42" s="212" t="s">
        <v>61</v>
      </c>
      <c r="G42" s="213"/>
      <c r="H42" s="32">
        <f>IF(F42="Business Administration",Fees!$B$4,IF(F42="Engineering",Fees!$B$5,IF(F42="Agriculture",Fees!$B$6,IF(F42="Architecture,Planning &amp; Design",Fees!$B$7,IF(F42="Arts and Sciences",Fees!$B$8,IF(F42="Health &amp; Human Sciences", Fees!$B$9, IF(F42="Veterinary Medicine", Fees!$B$10,IF(F42="Kinesiology (KIN)",(Fees!$B$9+Fees!$B$11), IF(F42="Interior Design &amp; Fashion (AT,ID, FASH)",(Fees!$B$9+Fees!$B$12), IF(F42="Personal Financial Planning (PFP)",(Fees!$B$9+Fees!$B$13),IF(F42="Physician Assistant Program (PAS)",(Fees!$B$9+Fees!$B$14),0)))))))))))</f>
        <v>0</v>
      </c>
      <c r="I42" s="40">
        <f t="shared" si="6"/>
        <v>0</v>
      </c>
      <c r="J42"/>
      <c r="K42" s="64"/>
      <c r="L42" s="212" t="s">
        <v>61</v>
      </c>
      <c r="M42" s="213"/>
      <c r="N42" s="32">
        <f>IF(L42="Business Administration",Fees!$B$4,IF(L42="Engineering",Fees!$B$5,IF(L42="Agriculture",Fees!$B$6,IF(L42="Architecture,Planning &amp; Design",Fees!$B$7,IF(L42="Arts and Sciences",Fees!$B$8,IF(L42="Health &amp; Human Sciences", Fees!$B$9, IF(L42="Veterinary Medicine", Fees!$B$10,IF(L42="Kinesiology (KIN)",(Fees!$B$9+Fees!$B$11), IF(L42="Interior Design &amp; Fashion (AT,ID, FASH)",(Fees!$B$9+Fees!$B$12), IF(L42="Personal Financial Planning (PFP)",(Fees!$B$9+Fees!$B$13),IF(L42="Physician Assistant Program (PAS)",(Fees!$B$9+Fees!$B$14),0)))))))))))</f>
        <v>0</v>
      </c>
      <c r="O42" s="40">
        <f t="shared" si="4"/>
        <v>0</v>
      </c>
      <c r="Q42" s="64"/>
      <c r="R42" s="212" t="s">
        <v>61</v>
      </c>
      <c r="S42" s="213"/>
      <c r="T42" s="32">
        <f>IF(R42="Business Administration",Fees!$B$4,IF(R42="Engineering",Fees!$B$5,IF(R42="Agriculture",Fees!$B$6,IF(R42="Architecture,Planning &amp; Design",Fees!$B$7,IF(R42="Arts and Sciences",Fees!$B$8,IF(R42="Health &amp; Human Sciences", Fees!$B$9, IF(R42="Veterinary Medicine", Fees!$B$10,IF(R42="Kinesiology (KIN)",(Fees!$B$9+Fees!$B$11), IF(R42="Interior Design &amp; Fashion (AT,ID, FASH)",(Fees!$B$9+Fees!$B$12), IF(R42="Personal Financial Planning (PFP)",(Fees!$B$9+Fees!$B$13),IF(R42="Physician Assistant Program (PAS)",(Fees!$B$9+Fees!$B$14),0)))))))))))</f>
        <v>0</v>
      </c>
      <c r="U42" s="40">
        <f t="shared" si="5"/>
        <v>0</v>
      </c>
    </row>
    <row r="43" spans="1:27" ht="17.25" customHeight="1" x14ac:dyDescent="0.25">
      <c r="A43" s="67" t="s">
        <v>66</v>
      </c>
      <c r="B43" s="49">
        <f>E59</f>
        <v>0</v>
      </c>
      <c r="C43" s="52">
        <f>I59</f>
        <v>0</v>
      </c>
      <c r="D43" s="41"/>
      <c r="E43" s="58">
        <f>SUM(E38:E42)</f>
        <v>0</v>
      </c>
      <c r="F43" s="42" t="s">
        <v>67</v>
      </c>
      <c r="G43" s="41"/>
      <c r="H43" s="41"/>
      <c r="I43" s="59">
        <f>IF(OR(F38="Veterinary Medicine",F39="Veterinary Medicine",F40="Veterinary Medicine",F41="Veterinary Medicine",F42="Veterinary Medicine"), (SUM(I38:I42)+Fees!$C$36),SUM(I38:I42))</f>
        <v>0</v>
      </c>
      <c r="J43" s="43" t="s">
        <v>68</v>
      </c>
      <c r="K43" s="58">
        <f>SUM(K38:K42)</f>
        <v>0</v>
      </c>
      <c r="L43" s="42" t="s">
        <v>67</v>
      </c>
      <c r="M43" s="41"/>
      <c r="N43" s="41"/>
      <c r="O43" s="59">
        <f>IF(OR(L38="Veterinary Medicine",L39="Veterinary Medicine",L40="Veterinary Medicine",L41="Veterinary Medicine",L42="Veterinary Medicine"), (SUM(O38:O42)+Fees!$C$36),SUM(O38:O42))</f>
        <v>0</v>
      </c>
      <c r="P43" s="44" t="s">
        <v>68</v>
      </c>
      <c r="Q43" s="58">
        <f>SUM(Q38:Q42)</f>
        <v>0</v>
      </c>
      <c r="R43" s="42" t="s">
        <v>67</v>
      </c>
      <c r="S43" s="41"/>
      <c r="T43" s="41"/>
      <c r="U43" s="59">
        <f>IF(OR(R38="Veterinary Medicine",R39="Veterinary Medicine",R40="Veterinary Medicine",R41="Veterinary Medicine",R42="Veterinary Medicine"), (SUM(U38:U42)+Fees!$C$36),SUM(U38:U42))</f>
        <v>0</v>
      </c>
      <c r="V43" s="44" t="s">
        <v>68</v>
      </c>
      <c r="W43" s="1"/>
      <c r="X43" s="1"/>
      <c r="Y43" s="1"/>
      <c r="Z43" s="1"/>
      <c r="AA43" s="1"/>
    </row>
    <row r="44" spans="1:27" ht="18.75" customHeight="1" x14ac:dyDescent="0.3">
      <c r="A44" s="67" t="s">
        <v>69</v>
      </c>
      <c r="B44" s="49">
        <f>K59</f>
        <v>0</v>
      </c>
      <c r="C44" s="52">
        <f>O59</f>
        <v>0</v>
      </c>
      <c r="E44" s="71" t="s">
        <v>63</v>
      </c>
      <c r="F44" s="57"/>
      <c r="G44" s="45"/>
      <c r="H44" s="45"/>
      <c r="I44" s="19"/>
      <c r="J44" s="46"/>
      <c r="K44" s="71" t="s">
        <v>64</v>
      </c>
      <c r="L44" s="47"/>
      <c r="M44" s="47"/>
      <c r="N44" s="46"/>
      <c r="Q44" s="216" t="s">
        <v>65</v>
      </c>
      <c r="R44" s="216"/>
      <c r="S44" s="1"/>
    </row>
    <row r="45" spans="1:27" ht="18.75" x14ac:dyDescent="0.3">
      <c r="A45" s="67" t="s">
        <v>70</v>
      </c>
      <c r="B45" s="49">
        <f>Q59</f>
        <v>0</v>
      </c>
      <c r="C45" s="52">
        <f>U59</f>
        <v>0</v>
      </c>
      <c r="E45" s="121" t="s">
        <v>49</v>
      </c>
      <c r="F45" s="217" t="s">
        <v>56</v>
      </c>
      <c r="G45" s="217"/>
      <c r="H45" s="38" t="s">
        <v>57</v>
      </c>
      <c r="I45" s="38" t="s">
        <v>58</v>
      </c>
      <c r="J45" s="20"/>
      <c r="K45" s="121" t="s">
        <v>49</v>
      </c>
      <c r="L45" s="217" t="s">
        <v>56</v>
      </c>
      <c r="M45" s="217"/>
      <c r="N45" s="38" t="s">
        <v>57</v>
      </c>
      <c r="O45" s="38" t="s">
        <v>58</v>
      </c>
      <c r="P45" s="20"/>
      <c r="Q45" s="121" t="s">
        <v>49</v>
      </c>
      <c r="R45" s="217" t="s">
        <v>56</v>
      </c>
      <c r="S45" s="217"/>
      <c r="T45" s="38" t="s">
        <v>57</v>
      </c>
      <c r="U45" s="38" t="s">
        <v>58</v>
      </c>
      <c r="V45" s="20"/>
    </row>
    <row r="46" spans="1:27" x14ac:dyDescent="0.25">
      <c r="A46" s="67" t="s">
        <v>71</v>
      </c>
      <c r="B46" s="49">
        <f>E67</f>
        <v>0</v>
      </c>
      <c r="C46" s="52">
        <f>I67</f>
        <v>0</v>
      </c>
      <c r="E46" s="64"/>
      <c r="F46" s="212" t="s">
        <v>61</v>
      </c>
      <c r="G46" s="213"/>
      <c r="H46" s="32">
        <f>IF(F46="Business Administration",Fees!$B$4,IF(F46="Engineering",Fees!$B$5,IF(F46="Agriculture",Fees!$B$6,IF(F46="Architecture,Planning &amp; Design",Fees!$B$7,IF(F46="Arts and Sciences",Fees!$B$8,IF(F46="Health &amp; Human Sciences", Fees!$B$9, IF(F46="Veterinary Medicine", Fees!$B$10,IF(F46="Kinesiology (KIN)",(Fees!$B$9+Fees!$B$11), IF(F46="Interior Design &amp; Fashion (AT,ID, FASH)",(Fees!$B$9+Fees!$B$12), IF(F46="Personal Financial Planning (PFP)",(Fees!$B$9+Fees!$B$13),IF(F46="Physician Assistant Program (PAS)",(Fees!$B$9+Fees!$B$14),0)))))))))))</f>
        <v>0</v>
      </c>
      <c r="I46" s="32">
        <f>E46*H46</f>
        <v>0</v>
      </c>
      <c r="J46"/>
      <c r="K46" s="64"/>
      <c r="L46" s="212" t="s">
        <v>61</v>
      </c>
      <c r="M46" s="213"/>
      <c r="N46" s="32">
        <f>IF(L46="Business Administration",Fees!$B$4,IF(L46="Engineering",Fees!$B$5,IF(L46="Agriculture",Fees!$B$6,IF(L46="Architecture,Planning &amp; Design",Fees!$B$7,IF(L46="Arts and Sciences",Fees!$B$8,IF(L46="Health &amp; Human Sciences", Fees!$B$9, IF(L46="Veterinary Medicine", Fees!$B$10,IF(L46="Kinesiology (KIN)",(Fees!$B$9+Fees!$B$11), IF(L46="Interior Design &amp; Fashion (AT,ID, FASH)",(Fees!$B$9+Fees!$B$12), IF(L46="Personal Financial Planning (PFP)",(Fees!$B$9+Fees!$B$13),IF(L46="Physician Assistant Program (PAS)",(Fees!$B$9+Fees!$B$14),0)))))))))))</f>
        <v>0</v>
      </c>
      <c r="O46" s="32">
        <f>K46*N46</f>
        <v>0</v>
      </c>
      <c r="Q46" s="64"/>
      <c r="R46" s="212" t="s">
        <v>61</v>
      </c>
      <c r="S46" s="213"/>
      <c r="T46" s="32">
        <f>IF(R46="Business Administration",Fees!$B$4,IF(R46="Engineering",Fees!$B$5,IF(R46="Agriculture",Fees!$B$6,IF(R46="Architecture,Planning &amp; Design",Fees!$B$7,IF(R46="Arts and Sciences",Fees!$B$8,IF(R46="Health &amp; Human Sciences", Fees!$B$9, IF(R46="Veterinary Medicine", Fees!$B$10,IF(R46="Kinesiology (KIN)",(Fees!$B$9+Fees!$B$11), IF(R46="Interior Design &amp; Fashion (AT,ID, FASH)",(Fees!$B$9+Fees!$B$12), IF(R46="Personal Financial Planning (PFP)",(Fees!$B$9+Fees!$B$13),IF(R46="Physician Assistant Program (PAS)",(Fees!$B$9+Fees!$B$14),0)))))))))))</f>
        <v>0</v>
      </c>
      <c r="U46" s="32">
        <f>Q46*T46</f>
        <v>0</v>
      </c>
    </row>
    <row r="47" spans="1:27" x14ac:dyDescent="0.25">
      <c r="A47" s="67" t="s">
        <v>72</v>
      </c>
      <c r="B47" s="49">
        <f>K67</f>
        <v>0</v>
      </c>
      <c r="C47" s="52">
        <f>O67</f>
        <v>0</v>
      </c>
      <c r="E47" s="64"/>
      <c r="F47" s="212" t="s">
        <v>61</v>
      </c>
      <c r="G47" s="213"/>
      <c r="H47" s="32">
        <f>IF(F47="Business Administration",Fees!$B$4,IF(F47="Engineering",Fees!$B$5,IF(F47="Agriculture",Fees!$B$6,IF(F47="Architecture,Planning &amp; Design",Fees!$B$7,IF(F47="Arts and Sciences",Fees!$B$8,IF(F47="Health &amp; Human Sciences", Fees!$B$9, IF(F47="Veterinary Medicine", Fees!$B$10,IF(F47="Kinesiology (KIN)",(Fees!$B$9+Fees!$B$11), IF(F47="Interior Design &amp; Fashion (AT,ID, FASH)",(Fees!$B$9+Fees!$B$12), IF(F47="Personal Financial Planning (PFP)",(Fees!$B$9+Fees!$B$13),IF(F47="Physician Assistant Program (PAS)",(Fees!$B$9+Fees!$B$14),0)))))))))))</f>
        <v>0</v>
      </c>
      <c r="I47" s="32">
        <f t="shared" ref="I47:I50" si="7">E47*H47</f>
        <v>0</v>
      </c>
      <c r="J47"/>
      <c r="K47" s="64"/>
      <c r="L47" s="212" t="s">
        <v>61</v>
      </c>
      <c r="M47" s="213"/>
      <c r="N47" s="32">
        <f>IF(L47="Business Administration",Fees!$B$4,IF(L47="Engineering",Fees!$B$5,IF(L47="Agriculture",Fees!$B$6,IF(L47="Architecture,Planning &amp; Design",Fees!$B$7,IF(L47="Arts and Sciences",Fees!$B$8,IF(L47="Health &amp; Human Sciences", Fees!$B$9, IF(L47="Veterinary Medicine", Fees!$B$10,IF(L47="Kinesiology (KIN)",(Fees!$B$9+Fees!$B$11), IF(L47="Interior Design &amp; Fashion (AT,ID, FASH)",(Fees!$B$9+Fees!$B$12), IF(L47="Personal Financial Planning (PFP)",(Fees!$B$9+Fees!$B$13),IF(L47="Physician Assistant Program (PAS)",(Fees!$B$9+Fees!$B$14),0)))))))))))</f>
        <v>0</v>
      </c>
      <c r="O47" s="32">
        <f t="shared" ref="O47:O50" si="8">K47*N47</f>
        <v>0</v>
      </c>
      <c r="Q47" s="64"/>
      <c r="R47" s="212" t="s">
        <v>61</v>
      </c>
      <c r="S47" s="213"/>
      <c r="T47" s="32">
        <f>IF(R47="Business Administration",Fees!$B$4,IF(R47="Engineering",Fees!$B$5,IF(R47="Agriculture",Fees!$B$6,IF(R47="Architecture,Planning &amp; Design",Fees!$B$7,IF(R47="Arts and Sciences",Fees!$B$8,IF(R47="Health &amp; Human Sciences", Fees!$B$9, IF(R47="Veterinary Medicine", Fees!$B$10,IF(R47="Kinesiology (KIN)",(Fees!$B$9+Fees!$B$11), IF(R47="Interior Design &amp; Fashion (AT,ID, FASH)",(Fees!$B$9+Fees!$B$12), IF(R47="Personal Financial Planning (PFP)",(Fees!$B$9+Fees!$B$13),IF(R47="Physician Assistant Program (PAS)",(Fees!$B$9+Fees!$B$14),0)))))))))))</f>
        <v>0</v>
      </c>
      <c r="U47" s="32">
        <f t="shared" ref="U47:U50" si="9">Q47*T47</f>
        <v>0</v>
      </c>
    </row>
    <row r="48" spans="1:27" ht="15" customHeight="1" x14ac:dyDescent="0.25">
      <c r="A48" s="69" t="s">
        <v>73</v>
      </c>
      <c r="B48" s="50">
        <f>Q67</f>
        <v>0</v>
      </c>
      <c r="C48" s="53">
        <f>U67</f>
        <v>0</v>
      </c>
      <c r="E48" s="64"/>
      <c r="F48" s="212" t="s">
        <v>61</v>
      </c>
      <c r="G48" s="213"/>
      <c r="H48" s="32">
        <f>IF(F48="Business Administration",Fees!$B$4,IF(F48="Engineering",Fees!$B$5,IF(F48="Agriculture",Fees!$B$6,IF(F48="Architecture,Planning &amp; Design",Fees!$B$7,IF(F48="Arts and Sciences",Fees!$B$8,IF(F48="Health &amp; Human Sciences", Fees!$B$9, IF(F48="Veterinary Medicine", Fees!$B$10,IF(F48="Kinesiology (KIN)",(Fees!$B$9+Fees!$B$11), IF(F48="Interior Design &amp; Fashion (AT,ID, FASH)",(Fees!$B$9+Fees!$B$12), IF(F48="Personal Financial Planning (PFP)",(Fees!$B$9+Fees!$B$13),IF(F48="Physician Assistant Program (PAS)",(Fees!$B$9+Fees!$B$14),0)))))))))))</f>
        <v>0</v>
      </c>
      <c r="I48" s="32">
        <f t="shared" si="7"/>
        <v>0</v>
      </c>
      <c r="J48"/>
      <c r="K48" s="64"/>
      <c r="L48" s="212" t="s">
        <v>61</v>
      </c>
      <c r="M48" s="213"/>
      <c r="N48" s="32">
        <f>IF(L48="Business Administration",Fees!$B$4,IF(L48="Engineering",Fees!$B$5,IF(L48="Agriculture",Fees!$B$6,IF(L48="Architecture,Planning &amp; Design",Fees!$B$7,IF(L48="Arts and Sciences",Fees!$B$8,IF(L48="Health &amp; Human Sciences", Fees!$B$9, IF(L48="Veterinary Medicine", Fees!$B$10,IF(L48="Kinesiology (KIN)",(Fees!$B$9+Fees!$B$11), IF(L48="Interior Design &amp; Fashion (AT,ID, FASH)",(Fees!$B$9+Fees!$B$12), IF(L48="Personal Financial Planning (PFP)",(Fees!$B$9+Fees!$B$13),IF(L48="Physician Assistant Program (PAS)",(Fees!$B$9+Fees!$B$14),0)))))))))))</f>
        <v>0</v>
      </c>
      <c r="O48" s="32">
        <f t="shared" si="8"/>
        <v>0</v>
      </c>
      <c r="Q48" s="64"/>
      <c r="R48" s="212" t="s">
        <v>61</v>
      </c>
      <c r="S48" s="213"/>
      <c r="T48" s="32">
        <f>IF(R48="Business Administration",Fees!$B$4,IF(R48="Engineering",Fees!$B$5,IF(R48="Agriculture",Fees!$B$6,IF(R48="Architecture,Planning &amp; Design",Fees!$B$7,IF(R48="Arts and Sciences",Fees!$B$8,IF(R48="Health &amp; Human Sciences", Fees!$B$9, IF(R48="Veterinary Medicine", Fees!$B$10,IF(R48="Kinesiology (KIN)",(Fees!$B$9+Fees!$B$11), IF(R48="Interior Design &amp; Fashion (AT,ID, FASH)",(Fees!$B$9+Fees!$B$12), IF(R48="Personal Financial Planning (PFP)",(Fees!$B$9+Fees!$B$13),IF(R48="Physician Assistant Program (PAS)",(Fees!$B$9+Fees!$B$14),0)))))))))))</f>
        <v>0</v>
      </c>
      <c r="U48" s="32">
        <f t="shared" si="9"/>
        <v>0</v>
      </c>
    </row>
    <row r="49" spans="1:22" ht="15" customHeight="1" x14ac:dyDescent="0.25">
      <c r="A49" s="69" t="s">
        <v>74</v>
      </c>
      <c r="B49" s="50">
        <f>E75</f>
        <v>0</v>
      </c>
      <c r="C49" s="53">
        <f>I75</f>
        <v>0</v>
      </c>
      <c r="E49" s="64"/>
      <c r="F49" s="212" t="s">
        <v>61</v>
      </c>
      <c r="G49" s="213"/>
      <c r="H49" s="32">
        <f>IF(F49="Business Administration",Fees!$B$4,IF(F49="Engineering",Fees!$B$5,IF(F49="Agriculture",Fees!$B$6,IF(F49="Architecture,Planning &amp; Design",Fees!$B$7,IF(F49="Arts and Sciences",Fees!$B$8,IF(F49="Health &amp; Human Sciences", Fees!$B$9, IF(F49="Veterinary Medicine", Fees!$B$10,IF(F49="Kinesiology (KIN)",(Fees!$B$9+Fees!$B$11), IF(F49="Interior Design &amp; Fashion (AT,ID, FASH)",(Fees!$B$9+Fees!$B$12), IF(F49="Personal Financial Planning (PFP)",(Fees!$B$9+Fees!$B$13),IF(F49="Physician Assistant Program (PAS)",(Fees!$B$9+Fees!$B$14),0)))))))))))</f>
        <v>0</v>
      </c>
      <c r="I49" s="32">
        <f t="shared" si="7"/>
        <v>0</v>
      </c>
      <c r="J49"/>
      <c r="K49" s="64"/>
      <c r="L49" s="212" t="s">
        <v>61</v>
      </c>
      <c r="M49" s="213"/>
      <c r="N49" s="32">
        <f>IF(L49="Business Administration",Fees!$B$4,IF(L49="Engineering",Fees!$B$5,IF(L49="Agriculture",Fees!$B$6,IF(L49="Architecture,Planning &amp; Design",Fees!$B$7,IF(L49="Arts and Sciences",Fees!$B$8,IF(L49="Health &amp; Human Sciences", Fees!$B$9, IF(L49="Veterinary Medicine", Fees!$B$10,IF(L49="Kinesiology (KIN)",(Fees!$B$9+Fees!$B$11), IF(L49="Interior Design &amp; Fashion (AT,ID, FASH)",(Fees!$B$9+Fees!$B$12), IF(L49="Personal Financial Planning (PFP)",(Fees!$B$9+Fees!$B$13),IF(L49="Physician Assistant Program (PAS)",(Fees!$B$9+Fees!$B$14),0)))))))))))</f>
        <v>0</v>
      </c>
      <c r="O49" s="32">
        <f t="shared" si="8"/>
        <v>0</v>
      </c>
      <c r="Q49" s="64"/>
      <c r="R49" s="212" t="s">
        <v>61</v>
      </c>
      <c r="S49" s="213"/>
      <c r="T49" s="32">
        <f>IF(R49="Business Administration",Fees!$B$4,IF(R49="Engineering",Fees!$B$5,IF(R49="Agriculture",Fees!$B$6,IF(R49="Architecture,Planning &amp; Design",Fees!$B$7,IF(R49="Arts and Sciences",Fees!$B$8,IF(R49="Health &amp; Human Sciences", Fees!$B$9, IF(R49="Veterinary Medicine", Fees!$B$10,IF(R49="Kinesiology (KIN)",(Fees!$B$9+Fees!$B$11), IF(R49="Interior Design &amp; Fashion (AT,ID, FASH)",(Fees!$B$9+Fees!$B$12), IF(R49="Personal Financial Planning (PFP)",(Fees!$B$9+Fees!$B$13),IF(R49="Physician Assistant Program (PAS)",(Fees!$B$9+Fees!$B$14),0)))))))))))</f>
        <v>0</v>
      </c>
      <c r="U49" s="32">
        <f t="shared" si="9"/>
        <v>0</v>
      </c>
    </row>
    <row r="50" spans="1:22" ht="15.75" customHeight="1" thickBot="1" x14ac:dyDescent="0.3">
      <c r="A50" s="69" t="s">
        <v>75</v>
      </c>
      <c r="B50" s="50">
        <f>K75</f>
        <v>0</v>
      </c>
      <c r="C50" s="53">
        <f>O75</f>
        <v>0</v>
      </c>
      <c r="E50" s="64"/>
      <c r="F50" s="212" t="s">
        <v>61</v>
      </c>
      <c r="G50" s="213"/>
      <c r="H50" s="32">
        <f>IF(F50="Business Administration",Fees!$B$4,IF(F50="Engineering",Fees!$B$5,IF(F50="Agriculture",Fees!$B$6,IF(F50="Architecture,Planning &amp; Design",Fees!$B$7,IF(F50="Arts and Sciences",Fees!$B$8,IF(F50="Health &amp; Human Sciences", Fees!$B$9, IF(F50="Veterinary Medicine", Fees!$B$10,IF(F50="Kinesiology (KIN)",(Fees!$B$9+Fees!$B$11), IF(F50="Interior Design &amp; Fashion (AT,ID, FASH)",(Fees!$B$9+Fees!$B$12), IF(F50="Personal Financial Planning (PFP)",(Fees!$B$9+Fees!$B$13),IF(F50="Physician Assistant Program (PAS)",(Fees!$B$9+Fees!$B$14),0)))))))))))</f>
        <v>0</v>
      </c>
      <c r="I50" s="40">
        <f t="shared" si="7"/>
        <v>0</v>
      </c>
      <c r="J50"/>
      <c r="K50" s="64"/>
      <c r="L50" s="212" t="s">
        <v>61</v>
      </c>
      <c r="M50" s="213"/>
      <c r="N50" s="32">
        <f>IF(L50="Business Administration",Fees!$B$4,IF(L50="Engineering",Fees!$B$5,IF(L50="Agriculture",Fees!$B$6,IF(L50="Architecture,Planning &amp; Design",Fees!$B$7,IF(L50="Arts and Sciences",Fees!$B$8,IF(L50="Health &amp; Human Sciences", Fees!$B$9, IF(L50="Veterinary Medicine", Fees!$B$10,IF(L50="Kinesiology (KIN)",(Fees!$B$9+Fees!$B$11), IF(L50="Interior Design &amp; Fashion (AT,ID, FASH)",(Fees!$B$9+Fees!$B$12), IF(L50="Personal Financial Planning (PFP)",(Fees!$B$9+Fees!$B$13),IF(L50="Physician Assistant Program (PAS)",(Fees!$B$9+Fees!$B$14),0)))))))))))</f>
        <v>0</v>
      </c>
      <c r="O50" s="40">
        <f t="shared" si="8"/>
        <v>0</v>
      </c>
      <c r="Q50" s="64"/>
      <c r="R50" s="212" t="s">
        <v>61</v>
      </c>
      <c r="S50" s="213"/>
      <c r="T50" s="32">
        <f>IF(R50="Business Administration",Fees!$B$4,IF(R50="Engineering",Fees!$B$5,IF(R50="Agriculture",Fees!$B$6,IF(R50="Architecture,Planning &amp; Design",Fees!$B$7,IF(R50="Arts and Sciences",Fees!$B$8,IF(R50="Health &amp; Human Sciences", Fees!$B$9, IF(R50="Veterinary Medicine", Fees!$B$10,IF(R50="Kinesiology (KIN)",(Fees!$B$9+Fees!$B$11), IF(R50="Interior Design &amp; Fashion (AT,ID, FASH)",(Fees!$B$9+Fees!$B$12), IF(R50="Personal Financial Planning (PFP)",(Fees!$B$9+Fees!$B$13),IF(R50="Physician Assistant Program (PAS)",(Fees!$B$9+Fees!$B$14),0)))))))))))</f>
        <v>0</v>
      </c>
      <c r="U50" s="40">
        <f t="shared" si="9"/>
        <v>0</v>
      </c>
    </row>
    <row r="51" spans="1:22" ht="15.75" thickBot="1" x14ac:dyDescent="0.3">
      <c r="A51" s="2" t="s">
        <v>76</v>
      </c>
      <c r="B51" s="51">
        <f>SUM(B37:B47)</f>
        <v>0</v>
      </c>
      <c r="C51" s="16">
        <f>SUM(C37:C50)</f>
        <v>0</v>
      </c>
      <c r="D51" s="41"/>
      <c r="E51" s="58">
        <f>SUM(E46:E50)</f>
        <v>0</v>
      </c>
      <c r="F51" s="42" t="s">
        <v>67</v>
      </c>
      <c r="G51" s="41"/>
      <c r="H51" s="41"/>
      <c r="I51" s="59">
        <f>IF(OR(F46="Veterinary Medicine",F47="Veterinary Medicine",F48="Veterinary Medicine",F49="Veterinary Medicine",F50="Veterinary Medicine"), (SUM(I46:I50)+Fees!$C$36),SUM(I46:I50))</f>
        <v>0</v>
      </c>
      <c r="J51" s="43" t="s">
        <v>68</v>
      </c>
      <c r="K51" s="58">
        <f>SUM(K46:K50)</f>
        <v>0</v>
      </c>
      <c r="L51" s="42" t="s">
        <v>67</v>
      </c>
      <c r="M51" s="41"/>
      <c r="N51" s="41"/>
      <c r="O51" s="59">
        <f>IF(OR(L46="Veterinary Medicine",L47="Veterinary Medicine",L48="Veterinary Medicine",L49="Veterinary Medicine",L50="Veterinary Medicine"), (SUM(O46:O50)+Fees!$C$36),SUM(O46:O50))</f>
        <v>0</v>
      </c>
      <c r="P51" s="43" t="s">
        <v>68</v>
      </c>
      <c r="Q51" s="58">
        <f>SUM(Q46:Q50)</f>
        <v>0</v>
      </c>
      <c r="R51" s="42" t="s">
        <v>67</v>
      </c>
      <c r="S51" s="41"/>
      <c r="T51" s="41"/>
      <c r="U51" s="59">
        <f>IF(OR(R46="Veterinary Medicine",R47="Veterinary Medicine",R48="Veterinary Medicine",R49="Veterinary Medicine",R50="Veterinary Medicine"), (SUM(U46:U50)+Fees!$C$36),SUM(U46:U50))</f>
        <v>0</v>
      </c>
      <c r="V51" s="44" t="s">
        <v>68</v>
      </c>
    </row>
    <row r="52" spans="1:22" ht="18.75" customHeight="1" thickTop="1" x14ac:dyDescent="0.3">
      <c r="A52" s="3"/>
      <c r="B52" s="4"/>
      <c r="C52" s="4"/>
      <c r="E52" s="71" t="s">
        <v>66</v>
      </c>
      <c r="F52" s="20"/>
      <c r="G52" s="20"/>
      <c r="H52" s="19"/>
      <c r="I52" s="19"/>
      <c r="J52" s="19"/>
      <c r="K52" s="71" t="s">
        <v>69</v>
      </c>
      <c r="M52" s="1"/>
      <c r="Q52" s="216" t="s">
        <v>70</v>
      </c>
      <c r="R52" s="216"/>
      <c r="S52" s="1"/>
    </row>
    <row r="53" spans="1:22" ht="18.75" x14ac:dyDescent="0.3">
      <c r="B53" s="7"/>
      <c r="E53" s="121" t="s">
        <v>49</v>
      </c>
      <c r="F53" s="217" t="s">
        <v>56</v>
      </c>
      <c r="G53" s="217"/>
      <c r="H53" s="38" t="s">
        <v>57</v>
      </c>
      <c r="I53" s="38" t="s">
        <v>58</v>
      </c>
      <c r="J53" s="20"/>
      <c r="K53" s="121" t="s">
        <v>49</v>
      </c>
      <c r="L53" s="217" t="s">
        <v>56</v>
      </c>
      <c r="M53" s="217"/>
      <c r="N53" s="38" t="s">
        <v>57</v>
      </c>
      <c r="O53" s="38" t="s">
        <v>58</v>
      </c>
      <c r="P53" s="20"/>
      <c r="Q53" s="121" t="s">
        <v>49</v>
      </c>
      <c r="R53" s="217" t="s">
        <v>56</v>
      </c>
      <c r="S53" s="217"/>
      <c r="T53" s="38" t="s">
        <v>57</v>
      </c>
      <c r="U53" s="38" t="s">
        <v>58</v>
      </c>
      <c r="V53" s="20"/>
    </row>
    <row r="54" spans="1:22" ht="15.75" customHeight="1" x14ac:dyDescent="0.25">
      <c r="E54" s="64"/>
      <c r="F54" s="212" t="s">
        <v>61</v>
      </c>
      <c r="G54" s="213"/>
      <c r="H54" s="32">
        <f>IF(F54="Business Administration",Fees!$B$4,IF(F54="Engineering",Fees!$B$5,IF(F54="Agriculture",Fees!$B$6,IF(F54="Architecture,Planning &amp; Design",Fees!$B$7,IF(F54="Arts and Sciences",Fees!$B$8,IF(F54="Health &amp; Human Sciences", Fees!$B$9, IF(F54="Veterinary Medicine", Fees!$B$10,IF(F54="Kinesiology (KIN)",(Fees!$B$9+Fees!$B$11), IF(F54="Interior Design &amp; Fashion (AT,ID, FASH)",(Fees!$B$9+Fees!$B$12), IF(F54="Personal Financial Planning (PFP)",(Fees!$B$9+Fees!$B$13),IF(F54="Physician Assistant Program (PAS)",(Fees!$B$9+Fees!$B$14),0)))))))))))</f>
        <v>0</v>
      </c>
      <c r="I54" s="32">
        <f>E54*H54</f>
        <v>0</v>
      </c>
      <c r="J54"/>
      <c r="K54" s="64"/>
      <c r="L54" s="212" t="s">
        <v>61</v>
      </c>
      <c r="M54" s="213"/>
      <c r="N54" s="32">
        <f>IF(L54="Business Administration",Fees!$B$4,IF(L54="Engineering",Fees!$B$5,IF(L54="Agriculture",Fees!$B$6,IF(L54="Architecture,Planning &amp; Design",Fees!$B$7,IF(L54="Arts and Sciences",Fees!$B$8,IF(L54="Health &amp; Human Sciences", Fees!$B$9, IF(L54="Veterinary Medicine", Fees!$B$10,IF(L54="Kinesiology (KIN)",(Fees!$B$9+Fees!$B$11), IF(L54="Interior Design &amp; Fashion (AT,ID, FASH)",(Fees!$B$9+Fees!$B$12), IF(L54="Personal Financial Planning (PFP)",(Fees!$B$9+Fees!$B$13),IF(L54="Physician Assistant Program (PAS)",(Fees!$B$9+Fees!$B$14),0)))))))))))</f>
        <v>0</v>
      </c>
      <c r="O54" s="32">
        <f>K54*N54</f>
        <v>0</v>
      </c>
      <c r="Q54" s="64"/>
      <c r="R54" s="212" t="s">
        <v>61</v>
      </c>
      <c r="S54" s="213"/>
      <c r="T54" s="32">
        <f>IF(R54="Business Administration",Fees!$B$4,IF(R54="Engineering",Fees!$B$5,IF(R54="Agriculture",Fees!$B$6,IF(R54="Architecture,Planning &amp; Design",Fees!$B$7,IF(R54="Arts and Sciences",Fees!$B$8,IF(R54="Health &amp; Human Sciences", Fees!$B$9, IF(R54="Veterinary Medicine", Fees!$B$10,IF(R54="Kinesiology (KIN)",(Fees!$B$9+Fees!$B$11), IF(R54="Interior Design &amp; Fashion (AT,ID, FASH)",(Fees!$B$9+Fees!$B$12), IF(R54="Personal Financial Planning (PFP)",(Fees!$B$9+Fees!$B$13),IF(R54="Physician Assistant Program (PAS)",(Fees!$B$9+Fees!$B$14),0)))))))))))</f>
        <v>0</v>
      </c>
      <c r="U54" s="32">
        <f>Q54*T54</f>
        <v>0</v>
      </c>
    </row>
    <row r="55" spans="1:22" x14ac:dyDescent="0.25">
      <c r="E55" s="64"/>
      <c r="F55" s="212" t="s">
        <v>61</v>
      </c>
      <c r="G55" s="213"/>
      <c r="H55" s="32">
        <f>IF(F55="Business Administration",Fees!$B$4,IF(F55="Engineering",Fees!$B$5,IF(F55="Agriculture",Fees!$B$6,IF(F55="Architecture,Planning &amp; Design",Fees!$B$7,IF(F55="Arts and Sciences",Fees!$B$8,IF(F55="Health &amp; Human Sciences", Fees!$B$9, IF(F55="Veterinary Medicine", Fees!$B$10,IF(F55="Kinesiology (KIN)",(Fees!$B$9+Fees!$B$11), IF(F55="Interior Design &amp; Fashion (AT,ID, FASH)",(Fees!$B$9+Fees!$B$12), IF(F55="Personal Financial Planning (PFP)",(Fees!$B$9+Fees!$B$13),IF(F55="Physician Assistant Program (PAS)",(Fees!$B$9+Fees!$B$14),0)))))))))))</f>
        <v>0</v>
      </c>
      <c r="I55" s="32">
        <f t="shared" ref="I55:I58" si="10">E55*H55</f>
        <v>0</v>
      </c>
      <c r="J55"/>
      <c r="K55" s="64"/>
      <c r="L55" s="212" t="s">
        <v>61</v>
      </c>
      <c r="M55" s="213"/>
      <c r="N55" s="32">
        <f>IF(L55="Business Administration",Fees!$B$4,IF(L55="Engineering",Fees!$B$5,IF(L55="Agriculture",Fees!$B$6,IF(L55="Architecture, Planning &amp; Design",Fees!$B$7,IF(L55="Arts and Sciences",Fees!$B$8,IF(L55="Health &amp; Human Sciences", Fees!$B$9,IF(L55="Veterinary Medicine",Fees!$B$10, 0)))))))</f>
        <v>0</v>
      </c>
      <c r="O55" s="32">
        <f t="shared" ref="O55:O58" si="11">K55*N55</f>
        <v>0</v>
      </c>
      <c r="Q55" s="64"/>
      <c r="R55" s="212" t="s">
        <v>61</v>
      </c>
      <c r="S55" s="213"/>
      <c r="T55" s="32">
        <f>IF(R55="Business Administration",Fees!$B$4,IF(R55="Engineering",Fees!$B$5,IF(R55="Agriculture",Fees!$B$6,IF(R55="Architecture,Planning &amp; Design",Fees!$B$7,IF(R55="Arts and Sciences",Fees!$B$8,IF(R55="Health &amp; Human Sciences", Fees!$B$9, IF(R55="Veterinary Medicine", Fees!$B$10,IF(R55="Kinesiology (KIN)",(Fees!$B$9+Fees!$B$11), IF(R55="Interior Design &amp; Fashion (AT,ID, FASH)",(Fees!$B$9+Fees!$B$12), IF(R55="Personal Financial Planning (PFP)",(Fees!$B$9+Fees!$B$13),IF(R55="Physician Assistant Program (PAS)",(Fees!$B$9+Fees!$B$14),0)))))))))))</f>
        <v>0</v>
      </c>
      <c r="U55" s="32">
        <f t="shared" ref="U55:U58" si="12">Q55*T55</f>
        <v>0</v>
      </c>
    </row>
    <row r="56" spans="1:22" x14ac:dyDescent="0.25">
      <c r="E56" s="64"/>
      <c r="F56" s="212" t="s">
        <v>61</v>
      </c>
      <c r="G56" s="213"/>
      <c r="H56" s="32">
        <f>IF(F56="Business Administration",Fees!$B$4,IF(F56="Engineering",Fees!$B$5,IF(F56="Agriculture",Fees!$B$6,IF(F56="Architecture,Planning &amp; Design",Fees!$B$7,IF(F56="Arts and Sciences",Fees!$B$8,IF(F56="Health &amp; Human Sciences", Fees!$B$9, IF(F56="Veterinary Medicine", Fees!$B$10,IF(F56="Kinesiology (KIN)",(Fees!$B$9+Fees!$B$11), IF(F56="Interior Design &amp; Fashion (AT,ID, FASH)",(Fees!$B$9+Fees!$B$12), IF(F56="Personal Financial Planning (PFP)",(Fees!$B$9+Fees!$B$13),IF(F56="Physician Assistant Program (PAS)",(Fees!$B$9+Fees!$B$14),0)))))))))))</f>
        <v>0</v>
      </c>
      <c r="I56" s="32">
        <f t="shared" si="10"/>
        <v>0</v>
      </c>
      <c r="J56"/>
      <c r="K56" s="64"/>
      <c r="L56" s="212" t="s">
        <v>61</v>
      </c>
      <c r="M56" s="213"/>
      <c r="N56" s="32">
        <f>IF(L56="Business Administration",Fees!$B$4,IF(L56="Engineering",Fees!$B$5,IF(L56="Agriculture",Fees!$B$6,IF(L56="Architecture, Planning &amp; Design",Fees!$B$7,IF(L56="Arts and Sciences",Fees!$B$8,IF(L56="Health &amp; Human Sciences", Fees!$B$9,IF(L56="Veterinary Medicine",Fees!$B$10, 0)))))))</f>
        <v>0</v>
      </c>
      <c r="O56" s="32">
        <f t="shared" si="11"/>
        <v>0</v>
      </c>
      <c r="Q56" s="64"/>
      <c r="R56" s="212" t="s">
        <v>61</v>
      </c>
      <c r="S56" s="213"/>
      <c r="T56" s="32">
        <f>IF(R56="Business Administration",Fees!$B$4,IF(R56="Engineering",Fees!$B$5,IF(R56="Agriculture",Fees!$B$6,IF(R56="Architecture,Planning &amp; Design",Fees!$B$7,IF(R56="Arts and Sciences",Fees!$B$8,IF(R56="Health &amp; Human Sciences", Fees!$B$9, IF(R56="Veterinary Medicine", Fees!$B$10,IF(R56="Kinesiology (KIN)",(Fees!$B$9+Fees!$B$11), IF(R56="Interior Design &amp; Fashion (AT,ID, FASH)",(Fees!$B$9+Fees!$B$12), IF(R56="Personal Financial Planning (PFP)",(Fees!$B$9+Fees!$B$13),IF(R56="Physician Assistant Program (PAS)",(Fees!$B$9+Fees!$B$14),0)))))))))))</f>
        <v>0</v>
      </c>
      <c r="U56" s="32">
        <f t="shared" si="12"/>
        <v>0</v>
      </c>
    </row>
    <row r="57" spans="1:22" x14ac:dyDescent="0.25">
      <c r="E57" s="64"/>
      <c r="F57" s="212" t="s">
        <v>61</v>
      </c>
      <c r="G57" s="213"/>
      <c r="H57" s="32">
        <f>IF(F57="Business Administration",Fees!$B$4,IF(F57="Engineering",Fees!$B$5,IF(F57="Agriculture",Fees!$B$6,IF(F57="Architecture,Planning &amp; Design",Fees!$B$7,IF(F57="Arts and Sciences",Fees!$B$8,IF(F57="Health &amp; Human Sciences", Fees!$B$9, IF(F57="Veterinary Medicine", Fees!$B$10,IF(F57="Kinesiology (KIN)",(Fees!$B$9+Fees!$B$11), IF(F57="Interior Design &amp; Fashion (AT,ID, FASH)",(Fees!$B$9+Fees!$B$12), IF(F57="Personal Financial Planning (PFP)",(Fees!$B$9+Fees!$B$13),IF(F57="Physician Assistant Program (PAS)",(Fees!$B$9+Fees!$B$14),0)))))))))))</f>
        <v>0</v>
      </c>
      <c r="I57" s="32">
        <f t="shared" si="10"/>
        <v>0</v>
      </c>
      <c r="J57"/>
      <c r="K57" s="64"/>
      <c r="L57" s="212" t="s">
        <v>61</v>
      </c>
      <c r="M57" s="213"/>
      <c r="N57" s="32">
        <f>IF(L57="Business Administration",Fees!$B$4,IF(L57="Engineering",Fees!$B$5,IF(L57="Agriculture",Fees!$B$6,IF(L57="Architecture, Planning &amp; Design",Fees!$B$7,IF(L57="Arts and Sciences",Fees!$B$8,IF(L57="Health &amp; Human Sciences", Fees!$B$9,IF(L57="Veterinary Medicine",Fees!$B$10, 0)))))))</f>
        <v>0</v>
      </c>
      <c r="O57" s="32">
        <f t="shared" si="11"/>
        <v>0</v>
      </c>
      <c r="Q57" s="64"/>
      <c r="R57" s="212" t="s">
        <v>61</v>
      </c>
      <c r="S57" s="213"/>
      <c r="T57" s="32">
        <f>IF(R57="Business Administration",Fees!$B$4,IF(R57="Engineering",Fees!$B$5,IF(R57="Agriculture",Fees!$B$6,IF(R57="Architecture,Planning &amp; Design",Fees!$B$7,IF(R57="Arts and Sciences",Fees!$B$8,IF(R57="Health &amp; Human Sciences", Fees!$B$9, IF(R57="Veterinary Medicine", Fees!$B$10,IF(R57="Kinesiology (KIN)",(Fees!$B$9+Fees!$B$11), IF(R57="Interior Design &amp; Fashion (AT,ID, FASH)",(Fees!$B$9+Fees!$B$12), IF(R57="Personal Financial Planning (PFP)",(Fees!$B$9+Fees!$B$13),IF(R57="Physician Assistant Program (PAS)",(Fees!$B$9+Fees!$B$14),0)))))))))))</f>
        <v>0</v>
      </c>
      <c r="U57" s="32">
        <f t="shared" si="12"/>
        <v>0</v>
      </c>
    </row>
    <row r="58" spans="1:22" ht="15.75" customHeight="1" thickBot="1" x14ac:dyDescent="0.3">
      <c r="E58" s="64"/>
      <c r="F58" s="212" t="s">
        <v>61</v>
      </c>
      <c r="G58" s="213"/>
      <c r="H58" s="32">
        <f>IF(F58="Business Administration",Fees!$B$4,IF(F58="Engineering",Fees!$B$5,IF(F58="Agriculture",Fees!$B$6,IF(F58="Architecture,Planning &amp; Design",Fees!$B$7,IF(F58="Arts and Sciences",Fees!$B$8,IF(F58="Health &amp; Human Sciences", Fees!$B$9, IF(F58="Veterinary Medicine", Fees!$B$10,IF(F58="Kinesiology (KIN)",(Fees!$B$9+Fees!$B$11), IF(F58="Interior Design &amp; Fashion (AT,ID, FASH)",(Fees!$B$9+Fees!$B$12), IF(F58="Personal Financial Planning (PFP)",(Fees!$B$9+Fees!$B$13),IF(F58="Physician Assistant Program (PAS)",(Fees!$B$9+Fees!$B$14),0)))))))))))</f>
        <v>0</v>
      </c>
      <c r="I58" s="40">
        <f t="shared" si="10"/>
        <v>0</v>
      </c>
      <c r="J58"/>
      <c r="K58" s="64"/>
      <c r="L58" s="212" t="s">
        <v>61</v>
      </c>
      <c r="M58" s="213"/>
      <c r="N58" s="32">
        <f>IF(L58="Business Administration",Fees!$B$4,IF(L58="Engineering",Fees!$B$5,IF(L58="Agriculture",Fees!$B$6,IF(L58="Architecture, Planning &amp; Design",Fees!$B$7,IF(L58="Arts and Sciences",Fees!$B$8,IF(L58="Health &amp; Human Sciences", Fees!$B$9,IF(L58="Veterinary Medicine",Fees!$B$10, 0)))))))</f>
        <v>0</v>
      </c>
      <c r="O58" s="40">
        <f t="shared" si="11"/>
        <v>0</v>
      </c>
      <c r="Q58" s="64"/>
      <c r="R58" s="212" t="s">
        <v>61</v>
      </c>
      <c r="S58" s="213"/>
      <c r="T58" s="32">
        <f>IF(R58="Business Administration",Fees!$B$4,IF(R58="Engineering",Fees!$B$5,IF(R58="Agriculture",Fees!$B$6,IF(R58="Architecture,Planning &amp; Design",Fees!$B$7,IF(R58="Arts and Sciences",Fees!$B$8,IF(R58="Health &amp; Human Sciences", Fees!$B$9, IF(R58="Veterinary Medicine", Fees!$B$10,IF(R58="Kinesiology (KIN)",(Fees!$B$9+Fees!$B$11), IF(R58="Interior Design &amp; Fashion (AT,ID, FASH)",(Fees!$B$9+Fees!$B$12), IF(R58="Personal Financial Planning (PFP)",(Fees!$B$9+Fees!$B$13),IF(R58="Physician Assistant Program (PAS)",(Fees!$B$9+Fees!$B$14),0)))))))))))</f>
        <v>0</v>
      </c>
      <c r="U58" s="40">
        <f t="shared" si="12"/>
        <v>0</v>
      </c>
    </row>
    <row r="59" spans="1:22" ht="15.75" thickBot="1" x14ac:dyDescent="0.3">
      <c r="D59" s="41"/>
      <c r="E59" s="58">
        <f>SUM(E54:E58)</f>
        <v>0</v>
      </c>
      <c r="F59" s="42" t="s">
        <v>67</v>
      </c>
      <c r="G59" s="41"/>
      <c r="H59" s="41"/>
      <c r="I59" s="59">
        <f>IF(OR(F54="Veterinary Medicine",F55="Veterinary Medicine",F56="Veterinary Medicine",F57="Veterinary Medicine",F58="Veterinary Medicine"), (SUM(I54:I58)+Fees!$C$36),SUM(I54:I58))</f>
        <v>0</v>
      </c>
      <c r="J59" s="43" t="s">
        <v>68</v>
      </c>
      <c r="K59" s="58">
        <f>SUM(K54:K58)</f>
        <v>0</v>
      </c>
      <c r="L59" s="42" t="s">
        <v>67</v>
      </c>
      <c r="M59" s="41"/>
      <c r="N59" s="41"/>
      <c r="O59" s="59">
        <f>IF(OR(L54="Veterinary Medicine",L55="Veterinary Medicine",L56="Veterinary Medicine",L57="Veterinary Medicine",L58="Veterinary Medicine"), (SUM(O54:O58)+Fees!$C$36),SUM(O54:O58))</f>
        <v>0</v>
      </c>
      <c r="P59" s="43" t="s">
        <v>68</v>
      </c>
      <c r="Q59" s="58">
        <f>SUM(Q54:Q58)</f>
        <v>0</v>
      </c>
      <c r="R59" s="42" t="s">
        <v>67</v>
      </c>
      <c r="S59" s="41"/>
      <c r="T59" s="41"/>
      <c r="U59" s="59">
        <f>IF(OR(R54="Veterinary Medicine",R55="Veterinary Medicine",R56="Veterinary Medicine",R57="Veterinary Medicine",R58="Veterinary Medicine"), (SUM(U54:U58)+Fees!$C$36),SUM(U54:U58))</f>
        <v>0</v>
      </c>
      <c r="V59" s="44" t="s">
        <v>68</v>
      </c>
    </row>
    <row r="60" spans="1:22" ht="18.75" customHeight="1" x14ac:dyDescent="0.3">
      <c r="E60" s="71" t="s">
        <v>71</v>
      </c>
      <c r="F60" s="19"/>
      <c r="G60" s="19"/>
      <c r="H60" s="19"/>
      <c r="I60" s="19"/>
      <c r="J60"/>
      <c r="K60" s="71" t="s">
        <v>72</v>
      </c>
      <c r="M60" s="1"/>
      <c r="Q60" s="216" t="s">
        <v>73</v>
      </c>
      <c r="R60" s="216"/>
      <c r="S60" s="1"/>
    </row>
    <row r="61" spans="1:22" ht="18.75" x14ac:dyDescent="0.3">
      <c r="E61" s="121" t="s">
        <v>49</v>
      </c>
      <c r="F61" s="217" t="s">
        <v>56</v>
      </c>
      <c r="G61" s="217"/>
      <c r="H61" s="38" t="s">
        <v>57</v>
      </c>
      <c r="I61" s="38" t="s">
        <v>58</v>
      </c>
      <c r="J61" s="20"/>
      <c r="K61" s="121" t="s">
        <v>49</v>
      </c>
      <c r="L61" s="217" t="s">
        <v>56</v>
      </c>
      <c r="M61" s="217"/>
      <c r="N61" s="38" t="s">
        <v>57</v>
      </c>
      <c r="O61" s="38" t="s">
        <v>58</v>
      </c>
      <c r="P61" s="20"/>
      <c r="Q61" s="121" t="s">
        <v>49</v>
      </c>
      <c r="R61" s="217" t="s">
        <v>56</v>
      </c>
      <c r="S61" s="217"/>
      <c r="T61" s="38" t="s">
        <v>57</v>
      </c>
      <c r="U61" s="38" t="s">
        <v>58</v>
      </c>
      <c r="V61" s="20"/>
    </row>
    <row r="62" spans="1:22" x14ac:dyDescent="0.25">
      <c r="E62" s="64"/>
      <c r="F62" s="212" t="s">
        <v>61</v>
      </c>
      <c r="G62" s="213"/>
      <c r="H62" s="32">
        <f>IF(F62="Business Administration",Fees!$B$4,IF(F62="Engineering",Fees!$B$5,IF(F62="Agriculture",Fees!$B$6,IF(F62="Architecture,Planning &amp; Design",Fees!$B$7,IF(F62="Arts and Sciences",Fees!$B$8,IF(F62="Health &amp; Human Sciences", Fees!$B$9, IF(F62="Veterinary Medicine", Fees!$B$10,IF(F62="Kinesiology (KIN)",(Fees!$B$9+Fees!$B$11), IF(F62="Interior Design &amp; Fashion (AT,ID, FASH)",(Fees!$B$9+Fees!$B$12), IF(F62="Personal Financial Planning (PFP)",(Fees!$B$9+Fees!$B$13),IF(F62="Physician Assistant Program (PAS)",(Fees!$B$9+Fees!$B$14),0)))))))))))</f>
        <v>0</v>
      </c>
      <c r="I62" s="32">
        <f>E62*H62</f>
        <v>0</v>
      </c>
      <c r="J62"/>
      <c r="K62" s="64"/>
      <c r="L62" s="212" t="s">
        <v>61</v>
      </c>
      <c r="M62" s="213"/>
      <c r="N62" s="32">
        <f>IF(L62="Business Administration",Fees!$B$4,IF(L62="Engineering",Fees!$B$5,IF(L62="Agriculture",Fees!$B$6,IF(L62="Architecture,Planning &amp; Design",Fees!$B$7,IF(L62="Arts and Sciences",Fees!$B$8,IF(L62="Health &amp; Human Sciences", Fees!$B$9, IF(L62="Veterinary Medicine", Fees!$B$10,IF(L62="Kinesiology (KIN)",(Fees!$B$9+Fees!$B$11), IF(L62="Interior Design &amp; Fashion (AT,ID, FASH)",(Fees!$B$9+Fees!$B$12), IF(L62="Personal Financial Planning (PFP)",(Fees!$B$9+Fees!$B$13),IF(L62="Physician Assistant Program (PAS)",(Fees!$B$9+Fees!$B$14),0)))))))))))</f>
        <v>0</v>
      </c>
      <c r="O62" s="32">
        <f>K62*N62</f>
        <v>0</v>
      </c>
      <c r="Q62" s="64"/>
      <c r="R62" s="212" t="s">
        <v>61</v>
      </c>
      <c r="S62" s="213"/>
      <c r="T62" s="32">
        <f>IF(R62="Business Administration",Fees!$B$4,IF(R62="Engineering",Fees!$B$5,IF(R62="Agriculture",Fees!$B$6,IF(R62="Architecture,Planning &amp; Design",Fees!$B$7,IF(R62="Arts and Sciences",Fees!$B$8,IF(R62="Health &amp; Human Sciences", Fees!$B$9, IF(R62="Veterinary Medicine", Fees!$B$10,IF(R62="Kinesiology (KIN)",(Fees!$B$9+Fees!$B$11), IF(R62="Interior Design &amp; Fashion (AT,ID, FASH)",(Fees!$B$9+Fees!$B$12), IF(R62="Personal Financial Planning (PFP)",(Fees!$B$9+Fees!$B$13),IF(R62="Physician Assistant Program (PAS)",(Fees!$B$9+Fees!$B$14),0)))))))))))</f>
        <v>0</v>
      </c>
      <c r="U62" s="32">
        <f>Q62*T62</f>
        <v>0</v>
      </c>
    </row>
    <row r="63" spans="1:22" x14ac:dyDescent="0.25">
      <c r="E63" s="64"/>
      <c r="F63" s="212" t="s">
        <v>61</v>
      </c>
      <c r="G63" s="213"/>
      <c r="H63" s="32">
        <f>IF(F63="Business Administration",Fees!$B$4,IF(F63="Engineering",Fees!$B$5,IF(F63="Agriculture",Fees!$B$6,IF(F63="Architecture,Planning &amp; Design",Fees!$B$7,IF(F63="Arts and Sciences",Fees!$B$8,IF(F63="Health &amp; Human Sciences", Fees!$B$9, IF(F63="Veterinary Medicine", Fees!$B$10,IF(F63="Kinesiology (KIN)",(Fees!$B$9+Fees!$B$11), IF(F63="Interior Design &amp; Fashion (AT,ID, FASH)",(Fees!$B$9+Fees!$B$12), IF(F63="Personal Financial Planning (PFP)",(Fees!$B$9+Fees!$B$13),IF(F63="Physician Assistant Program (PAS)",(Fees!$B$9+Fees!$B$14),0)))))))))))</f>
        <v>0</v>
      </c>
      <c r="I63" s="32">
        <f t="shared" ref="I63:I66" si="13">E63*H63</f>
        <v>0</v>
      </c>
      <c r="J63"/>
      <c r="K63" s="64"/>
      <c r="L63" s="212" t="s">
        <v>61</v>
      </c>
      <c r="M63" s="213"/>
      <c r="N63" s="32">
        <f>IF(L63="Business Administration",Fees!$B$4,IF(L63="Engineering",Fees!$B$5,IF(L63="Agriculture",Fees!$B$6,IF(L63="Architecture,Planning &amp; Design",Fees!$B$7,IF(L63="Arts and Sciences",Fees!$B$8,IF(L63="Health &amp; Human Sciences", Fees!$B$9, IF(L63="Veterinary Medicine", Fees!$B$10,IF(L63="Kinesiology (KIN)",(Fees!$B$9+Fees!$B$11), IF(L63="Interior Design &amp; Fashion (AT,ID, FASH)",(Fees!$B$9+Fees!$B$12), IF(L63="Personal Financial Planning (PFP)",(Fees!$B$9+Fees!$B$13),IF(L63="Physician Assistant Program (PAS)",(Fees!$B$9+Fees!$B$14),0)))))))))))</f>
        <v>0</v>
      </c>
      <c r="O63" s="32">
        <f t="shared" ref="O63:O66" si="14">K63*N63</f>
        <v>0</v>
      </c>
      <c r="Q63" s="64"/>
      <c r="R63" s="212" t="s">
        <v>61</v>
      </c>
      <c r="S63" s="213"/>
      <c r="T63" s="32">
        <f>IF(R63="Business Administration",Fees!$B$4,IF(R63="Engineering",Fees!$B$5,IF(R63="Agriculture",Fees!$B$6,IF(R63="Architecture,Planning &amp; Design",Fees!$B$7,IF(R63="Arts and Sciences",Fees!$B$8,IF(R63="Health &amp; Human Sciences", Fees!$B$9, IF(R63="Veterinary Medicine", Fees!$B$10,IF(R63="Kinesiology (KIN)",(Fees!$B$9+Fees!$B$11), IF(R63="Interior Design &amp; Fashion (AT,ID, FASH)",(Fees!$B$9+Fees!$B$12), IF(R63="Personal Financial Planning (PFP)",(Fees!$B$9+Fees!$B$13),IF(R63="Physician Assistant Program (PAS)",(Fees!$B$9+Fees!$B$14),0)))))))))))</f>
        <v>0</v>
      </c>
      <c r="U63" s="32">
        <f t="shared" ref="U63:U66" si="15">Q63*T63</f>
        <v>0</v>
      </c>
    </row>
    <row r="64" spans="1:22" x14ac:dyDescent="0.25">
      <c r="A64" s="66"/>
      <c r="B64" s="66"/>
      <c r="C64" s="65"/>
      <c r="E64" s="64"/>
      <c r="F64" s="212" t="s">
        <v>61</v>
      </c>
      <c r="G64" s="213"/>
      <c r="H64" s="32">
        <f>IF(F64="Business Administration",Fees!$B$4,IF(F64="Engineering",Fees!$B$5,IF(F64="Agriculture",Fees!$B$6,IF(F64="Architecture,Planning &amp; Design",Fees!$B$7,IF(F64="Arts and Sciences",Fees!$B$8,IF(F64="Health &amp; Human Sciences", Fees!$B$9, IF(F64="Veterinary Medicine", Fees!$B$10,IF(F64="Kinesiology (KIN)",(Fees!$B$9+Fees!$B$11), IF(F64="Interior Design &amp; Fashion (AT,ID, FASH)",(Fees!$B$9+Fees!$B$12), IF(F64="Personal Financial Planning (PFP)",(Fees!$B$9+Fees!$B$13),IF(F64="Physician Assistant Program (PAS)",(Fees!$B$9+Fees!$B$14),0)))))))))))</f>
        <v>0</v>
      </c>
      <c r="I64" s="32">
        <f t="shared" si="13"/>
        <v>0</v>
      </c>
      <c r="J64"/>
      <c r="K64" s="64"/>
      <c r="L64" s="212" t="s">
        <v>61</v>
      </c>
      <c r="M64" s="213"/>
      <c r="N64" s="32">
        <f>IF(L64="Business Administration",Fees!$B$4,IF(L64="Engineering",Fees!$B$5,IF(L64="Agriculture",Fees!$B$6,IF(L64="Architecture,Planning &amp; Design",Fees!$B$7,IF(L64="Arts and Sciences",Fees!$B$8,IF(L64="Health &amp; Human Sciences", Fees!$B$9, IF(L64="Veterinary Medicine", Fees!$B$10,IF(L64="Kinesiology (KIN)",(Fees!$B$9+Fees!$B$11), IF(L64="Interior Design &amp; Fashion (AT,ID, FASH)",(Fees!$B$9+Fees!$B$12), IF(L64="Personal Financial Planning (PFP)",(Fees!$B$9+Fees!$B$13),IF(L64="Physician Assistant Program (PAS)",(Fees!$B$9+Fees!$B$14),0)))))))))))</f>
        <v>0</v>
      </c>
      <c r="O64" s="32">
        <f t="shared" si="14"/>
        <v>0</v>
      </c>
      <c r="Q64" s="64"/>
      <c r="R64" s="212" t="s">
        <v>61</v>
      </c>
      <c r="S64" s="213"/>
      <c r="T64" s="32">
        <f>IF(R64="Business Administration",Fees!$B$4,IF(R64="Engineering",Fees!$B$5,IF(R64="Agriculture",Fees!$B$6,IF(R64="Architecture,Planning &amp; Design",Fees!$B$7,IF(R64="Arts and Sciences",Fees!$B$8,IF(R64="Health &amp; Human Sciences", Fees!$B$9, IF(R64="Veterinary Medicine", Fees!$B$10,IF(R64="Kinesiology (KIN)",(Fees!$B$9+Fees!$B$11), IF(R64="Interior Design &amp; Fashion (AT,ID, FASH)",(Fees!$B$9+Fees!$B$12), IF(R64="Personal Financial Planning (PFP)",(Fees!$B$9+Fees!$B$13),IF(R64="Physician Assistant Program (PAS)",(Fees!$B$9+Fees!$B$14),0)))))))))))</f>
        <v>0</v>
      </c>
      <c r="U64" s="32">
        <f t="shared" si="15"/>
        <v>0</v>
      </c>
    </row>
    <row r="65" spans="1:22" x14ac:dyDescent="0.25">
      <c r="A65" s="66"/>
      <c r="B65" s="70"/>
      <c r="C65" s="65"/>
      <c r="E65" s="64"/>
      <c r="F65" s="212" t="s">
        <v>61</v>
      </c>
      <c r="G65" s="213"/>
      <c r="H65" s="32">
        <f>IF(F65="Business Administration",Fees!$B$4,IF(F65="Engineering",Fees!$B$5,IF(F65="Agriculture",Fees!$B$6,IF(F65="Architecture,Planning &amp; Design",Fees!$B$7,IF(F65="Arts and Sciences",Fees!$B$8,IF(F65="Health &amp; Human Sciences", Fees!$B$9, IF(F65="Veterinary Medicine", Fees!$B$10,IF(F65="Kinesiology (KIN)",(Fees!$B$9+Fees!$B$11), IF(F65="Interior Design &amp; Fashion (AT,ID, FASH)",(Fees!$B$9+Fees!$B$12), IF(F65="Personal Financial Planning (PFP)",(Fees!$B$9+Fees!$B$13),IF(F65="Physician Assistant Program (PAS)",(Fees!$B$9+Fees!$B$14),0)))))))))))</f>
        <v>0</v>
      </c>
      <c r="I65" s="32">
        <f t="shared" si="13"/>
        <v>0</v>
      </c>
      <c r="J65"/>
      <c r="K65" s="64"/>
      <c r="L65" s="212" t="s">
        <v>61</v>
      </c>
      <c r="M65" s="213"/>
      <c r="N65" s="32">
        <f>IF(L65="Business Administration",Fees!$B$4,IF(L65="Engineering",Fees!$B$5,IF(L65="Agriculture",Fees!$B$6,IF(L65="Architecture,Planning &amp; Design",Fees!$B$7,IF(L65="Arts and Sciences",Fees!$B$8,IF(L65="Health &amp; Human Sciences", Fees!$B$9, IF(L65="Veterinary Medicine", Fees!$B$10,IF(L65="Kinesiology (KIN)",(Fees!$B$9+Fees!$B$11), IF(L65="Interior Design &amp; Fashion (AT,ID, FASH)",(Fees!$B$9+Fees!$B$12), IF(L65="Personal Financial Planning (PFP)",(Fees!$B$9+Fees!$B$13),IF(L65="Physician Assistant Program (PAS)",(Fees!$B$9+Fees!$B$14),0)))))))))))</f>
        <v>0</v>
      </c>
      <c r="O65" s="32">
        <f t="shared" si="14"/>
        <v>0</v>
      </c>
      <c r="Q65" s="64"/>
      <c r="R65" s="212" t="s">
        <v>61</v>
      </c>
      <c r="S65" s="213"/>
      <c r="T65" s="32">
        <f>IF(R65="Business Administration",Fees!$B$4,IF(R65="Engineering",Fees!$B$5,IF(R65="Agriculture",Fees!$B$6,IF(R65="Architecture,Planning &amp; Design",Fees!$B$7,IF(R65="Arts and Sciences",Fees!$B$8,IF(R65="Health &amp; Human Sciences", Fees!$B$9, IF(R65="Veterinary Medicine", Fees!$B$10,IF(R65="Kinesiology (KIN)",(Fees!$B$9+Fees!$B$11), IF(R65="Interior Design &amp; Fashion (AT,ID, FASH)",(Fees!$B$9+Fees!$B$12), IF(R65="Personal Financial Planning (PFP)",(Fees!$B$9+Fees!$B$13),IF(R65="Physician Assistant Program (PAS)",(Fees!$B$9+Fees!$B$14),0)))))))))))</f>
        <v>0</v>
      </c>
      <c r="U65" s="32">
        <f t="shared" si="15"/>
        <v>0</v>
      </c>
    </row>
    <row r="66" spans="1:22" ht="15.75" customHeight="1" thickBot="1" x14ac:dyDescent="0.3">
      <c r="A66" s="66"/>
      <c r="B66" s="66"/>
      <c r="C66" s="65"/>
      <c r="E66" s="64"/>
      <c r="F66" s="212" t="s">
        <v>61</v>
      </c>
      <c r="G66" s="213"/>
      <c r="H66" s="32">
        <f>IF(F66="Business Administration",Fees!$B$4,IF(F66="Engineering",Fees!$B$5,IF(F66="Agriculture",Fees!$B$6,IF(F66="Architecture,Planning &amp; Design",Fees!$B$7,IF(F66="Arts and Sciences",Fees!$B$8,IF(F66="Health &amp; Human Sciences", Fees!$B$9, IF(F66="Veterinary Medicine", Fees!$B$10,IF(F66="Kinesiology (KIN)",(Fees!$B$9+Fees!$B$11), IF(F66="Interior Design &amp; Fashion (AT,ID, FASH)",(Fees!$B$9+Fees!$B$12), IF(F66="Personal Financial Planning (PFP)",(Fees!$B$9+Fees!$B$13),IF(F66="Physician Assistant Program (PAS)",(Fees!$B$9+Fees!$B$14),0)))))))))))</f>
        <v>0</v>
      </c>
      <c r="I66" s="40">
        <f t="shared" si="13"/>
        <v>0</v>
      </c>
      <c r="J66"/>
      <c r="K66" s="64"/>
      <c r="L66" s="212" t="s">
        <v>61</v>
      </c>
      <c r="M66" s="213"/>
      <c r="N66" s="32">
        <f>IF(L66="Business Administration",Fees!$B$4,IF(L66="Engineering",Fees!$B$5,IF(L66="Agriculture",Fees!$B$6,IF(L66="Architecture,Planning &amp; Design",Fees!$B$7,IF(L66="Arts and Sciences",Fees!$B$8,IF(L66="Health &amp; Human Sciences", Fees!$B$9, IF(L66="Veterinary Medicine", Fees!$B$10,IF(L66="Kinesiology (KIN)",(Fees!$B$9+Fees!$B$11), IF(L66="Interior Design &amp; Fashion (AT,ID, FASH)",(Fees!$B$9+Fees!$B$12), IF(L66="Personal Financial Planning (PFP)",(Fees!$B$9+Fees!$B$13),IF(L66="Physician Assistant Program (PAS)",(Fees!$B$9+Fees!$B$14),0)))))))))))</f>
        <v>0</v>
      </c>
      <c r="O66" s="40">
        <f t="shared" si="14"/>
        <v>0</v>
      </c>
      <c r="Q66" s="64"/>
      <c r="R66" s="212" t="s">
        <v>61</v>
      </c>
      <c r="S66" s="213"/>
      <c r="T66" s="32">
        <f>IF(R66="Business Administration",Fees!$B$4,IF(R66="Engineering",Fees!$B$5,IF(R66="Agriculture",Fees!$B$6,IF(R66="Architecture,Planning &amp; Design",Fees!$B$7,IF(R66="Arts and Sciences",Fees!$B$8,IF(R66="Health &amp; Human Sciences", Fees!$B$9, IF(R66="Veterinary Medicine", Fees!$B$10,IF(R66="Kinesiology (KIN)",(Fees!$B$9+Fees!$B$11), IF(R66="Interior Design &amp; Fashion (AT,ID, FASH)",(Fees!$B$9+Fees!$B$12), IF(R66="Personal Financial Planning (PFP)",(Fees!$B$9+Fees!$B$13),IF(R66="Physician Assistant Program (PAS)",(Fees!$B$9+Fees!$B$14),0)))))))))))</f>
        <v>0</v>
      </c>
      <c r="U66" s="40">
        <f t="shared" si="15"/>
        <v>0</v>
      </c>
    </row>
    <row r="67" spans="1:22" s="66" customFormat="1" ht="15.75" thickBot="1" x14ac:dyDescent="0.3">
      <c r="C67" s="65"/>
      <c r="D67" s="68"/>
      <c r="E67" s="58">
        <f>SUM(E62:E66)</f>
        <v>0</v>
      </c>
      <c r="F67" s="42" t="s">
        <v>67</v>
      </c>
      <c r="G67" s="41"/>
      <c r="H67" s="150"/>
      <c r="I67" s="59">
        <f>IF(OR(F62="Veterinary Medicine",F63="Veterinary Medicine",F64="Veterinary Medicine",F65="Veterinary Medicine",F66="Veterinary Medicine"), (SUM(I62:I66)+Fees!$C$36),SUM(I62:I66))</f>
        <v>0</v>
      </c>
      <c r="J67" s="44" t="s">
        <v>68</v>
      </c>
      <c r="K67" s="58">
        <f>SUM(K62:K66)</f>
        <v>0</v>
      </c>
      <c r="L67" s="42" t="s">
        <v>67</v>
      </c>
      <c r="M67" s="41"/>
      <c r="N67" s="150"/>
      <c r="O67" s="59">
        <f>IF(OR(L62="Veterinary Medicine",L63="Veterinary Medicine",L64="Veterinary Medicine",L65="Veterinary Medicine",L66="Veterinary Medicine"), (SUM(O62:O66)+Fees!$C$36),SUM(O62:O66))</f>
        <v>0</v>
      </c>
      <c r="P67" t="s">
        <v>68</v>
      </c>
      <c r="Q67" s="58">
        <f>SUM(Q62:Q66)</f>
        <v>0</v>
      </c>
      <c r="R67" s="42" t="s">
        <v>67</v>
      </c>
      <c r="S67" s="41"/>
      <c r="T67" s="41"/>
      <c r="U67" s="59">
        <f>IF(OR(R62="Veterinary Medicine",R63="Veterinary Medicine",R64="Veterinary Medicine",R65="Veterinary Medicine",R66="Veterinary Medicine"), (SUM(U62:U66)+Fees!$C$36),SUM(U62:U66))</f>
        <v>0</v>
      </c>
      <c r="V67" s="44" t="s">
        <v>68</v>
      </c>
    </row>
    <row r="68" spans="1:22" s="66" customFormat="1" ht="18.75" x14ac:dyDescent="0.3">
      <c r="C68" s="65"/>
      <c r="D68" s="72"/>
      <c r="E68" s="71" t="s">
        <v>74</v>
      </c>
      <c r="F68" s="19"/>
      <c r="G68" s="19"/>
      <c r="H68" s="19"/>
      <c r="I68" s="19"/>
      <c r="J68" s="46"/>
      <c r="K68" s="71" t="s">
        <v>75</v>
      </c>
      <c r="L68" s="1"/>
      <c r="M68" s="1"/>
      <c r="N68"/>
      <c r="O68"/>
      <c r="P68" s="46"/>
    </row>
    <row r="69" spans="1:22" s="66" customFormat="1" ht="18.75" x14ac:dyDescent="0.3">
      <c r="C69" s="65"/>
      <c r="D69" s="65"/>
      <c r="E69" s="121" t="s">
        <v>49</v>
      </c>
      <c r="F69" s="217" t="s">
        <v>56</v>
      </c>
      <c r="G69" s="217"/>
      <c r="H69" s="38" t="s">
        <v>57</v>
      </c>
      <c r="I69" s="38" t="s">
        <v>58</v>
      </c>
      <c r="J69" s="20"/>
      <c r="K69" s="121" t="s">
        <v>49</v>
      </c>
      <c r="L69" s="217" t="s">
        <v>56</v>
      </c>
      <c r="M69" s="217"/>
      <c r="N69" s="38" t="s">
        <v>57</v>
      </c>
      <c r="O69" s="38" t="s">
        <v>58</v>
      </c>
      <c r="P69" s="149"/>
    </row>
    <row r="70" spans="1:22" s="66" customFormat="1" x14ac:dyDescent="0.25">
      <c r="B70" s="70"/>
      <c r="C70" s="65"/>
      <c r="D70" s="65"/>
      <c r="E70" s="64"/>
      <c r="F70" s="212" t="s">
        <v>61</v>
      </c>
      <c r="G70" s="213"/>
      <c r="H70" s="32">
        <f>IF(F70="Business Administration",Fees!$B$4,IF(F70="Engineering",Fees!$B$5,IF(F70="Agriculture",Fees!$B$6,IF(F70="Architecture,Planning &amp; Design",Fees!$B$7,IF(F70="Arts and Sciences",Fees!$B$8,IF(F70="Health &amp; Human Sciences", Fees!$B$9, IF(F70="Veterinary Medicine", Fees!$B$10,IF(F70="Kinesiology (KIN)",(Fees!$B$9+Fees!$B$11), IF(F70="Interior Design &amp; Fashion (AT,ID, FASH)",(Fees!$B$9+Fees!$B$12), IF(F70="Personal Financial Planning (PFP)",(Fees!$B$9+Fees!$B$13),IF(F70="Physician Assistant Program (PAS)",(Fees!$B$9+Fees!$B$14),0)))))))))))</f>
        <v>0</v>
      </c>
      <c r="I70" s="62">
        <f>E70*H70</f>
        <v>0</v>
      </c>
      <c r="K70" s="64"/>
      <c r="L70" s="212" t="s">
        <v>61</v>
      </c>
      <c r="M70" s="213"/>
      <c r="N70" s="32">
        <f>IF(L70="Business Administration",Fees!$B$4,IF(L70="Engineering",Fees!$B$5,IF(L70="Agriculture",Fees!$B$6,IF(L70="Architecture,Planning &amp; Design",Fees!$B$7,IF(L70="Arts and Sciences",Fees!$B$8,IF(L70="Health &amp; Human Sciences", Fees!$B$9, IF(L70="Veterinary Medicine", Fees!$B$10,IF(L70="Kinesiology (KIN)",(Fees!$B$9+Fees!$B$11), IF(L70="Interior Design &amp; Fashion (AT,ID, FASH)",(Fees!$B$9+Fees!$B$12), IF(L70="Personal Financial Planning (PFP)",(Fees!$B$9+Fees!$B$13),IF(L70="Physician Assistant Program (PAS)",(Fees!$B$9+Fees!$B$14),0)))))))))))</f>
        <v>0</v>
      </c>
      <c r="O70" s="62">
        <f>K70*N70</f>
        <v>0</v>
      </c>
    </row>
    <row r="71" spans="1:22" s="66" customFormat="1" x14ac:dyDescent="0.25">
      <c r="C71" s="65"/>
      <c r="D71" s="65"/>
      <c r="E71" s="64"/>
      <c r="F71" s="212" t="s">
        <v>61</v>
      </c>
      <c r="G71" s="213"/>
      <c r="H71" s="32">
        <f>IF(F71="Business Administration",Fees!$B$4,IF(F71="Engineering",Fees!$B$5,IF(F71="Agriculture",Fees!$B$6,IF(F71="Architecture,Planning &amp; Design",Fees!$B$7,IF(F71="Arts and Sciences",Fees!$B$8,IF(F71="Health &amp; Human Sciences", Fees!$B$9, IF(F71="Veterinary Medicine", Fees!$B$10,IF(F71="Kinesiology (KIN)",(Fees!$B$9+Fees!$B$11), IF(F71="Interior Design &amp; Fashion (AT,ID, FASH)",(Fees!$B$9+Fees!$B$12), IF(F71="Personal Financial Planning (PFP)",(Fees!$B$9+Fees!$B$13),IF(F71="Physician Assistant Program (PAS)",(Fees!$B$9+Fees!$B$14),0)))))))))))</f>
        <v>0</v>
      </c>
      <c r="I71" s="62">
        <f t="shared" ref="I71:I74" si="16">E71*H71</f>
        <v>0</v>
      </c>
      <c r="K71" s="64"/>
      <c r="L71" s="212" t="s">
        <v>61</v>
      </c>
      <c r="M71" s="213"/>
      <c r="N71" s="32">
        <f>IF(L71="Business Administration",Fees!$B$4,IF(L71="Engineering",Fees!$B$5,IF(L71="Agriculture",Fees!$B$6,IF(L71="Architecture,Planning &amp; Design",Fees!$B$7,IF(L71="Arts and Sciences",Fees!$B$8,IF(L71="Health &amp; Human Sciences", Fees!$B$9, IF(L71="Veterinary Medicine", Fees!$B$10,IF(L71="Kinesiology (KIN)",(Fees!$B$9+Fees!$B$11), IF(L71="Interior Design &amp; Fashion (AT,ID, FASH)",(Fees!$B$9+Fees!$B$12), IF(L71="Personal Financial Planning (PFP)",(Fees!$B$9+Fees!$B$13),IF(L71="Physician Assistant Program (PAS)",(Fees!$B$9+Fees!$B$14),0)))))))))))</f>
        <v>0</v>
      </c>
      <c r="O71" s="62">
        <f t="shared" ref="O71:O74" si="17">K71*N71</f>
        <v>0</v>
      </c>
    </row>
    <row r="72" spans="1:22" s="66" customFormat="1" x14ac:dyDescent="0.25">
      <c r="C72" s="65"/>
      <c r="D72" s="65"/>
      <c r="E72" s="64"/>
      <c r="F72" s="212" t="s">
        <v>61</v>
      </c>
      <c r="G72" s="213"/>
      <c r="H72" s="32">
        <f>IF(F72="Business Administration",Fees!$B$4,IF(F72="Engineering",Fees!$B$5,IF(F72="Agriculture",Fees!$B$6,IF(F72="Architecture,Planning &amp; Design",Fees!$B$7,IF(F72="Arts and Sciences",Fees!$B$8,IF(F72="Health &amp; Human Sciences", Fees!$B$9, IF(F72="Veterinary Medicine", Fees!$B$10,IF(F72="Kinesiology (KIN)",(Fees!$B$9+Fees!$B$11), IF(F72="Interior Design &amp; Fashion (AT,ID, FASH)",(Fees!$B$9+Fees!$B$12), IF(F72="Personal Financial Planning (PFP)",(Fees!$B$9+Fees!$B$13),IF(F72="Physician Assistant Program (PAS)",(Fees!$B$9+Fees!$B$14),0)))))))))))</f>
        <v>0</v>
      </c>
      <c r="I72" s="62">
        <f t="shared" si="16"/>
        <v>0</v>
      </c>
      <c r="K72" s="64"/>
      <c r="L72" s="212" t="s">
        <v>61</v>
      </c>
      <c r="M72" s="213"/>
      <c r="N72" s="32">
        <f>IF(L72="Business Administration",Fees!$B$4,IF(L72="Engineering",Fees!$B$5,IF(L72="Agriculture",Fees!$B$6,IF(L72="Architecture,Planning &amp; Design",Fees!$B$7,IF(L72="Arts and Sciences",Fees!$B$8,IF(L72="Health &amp; Human Sciences", Fees!$B$9, IF(L72="Veterinary Medicine", Fees!$B$10,IF(L72="Kinesiology (KIN)",(Fees!$B$9+Fees!$B$11), IF(L72="Interior Design &amp; Fashion (AT,ID, FASH)",(Fees!$B$9+Fees!$B$12), IF(L72="Personal Financial Planning (PFP)",(Fees!$B$9+Fees!$B$13),IF(L72="Physician Assistant Program (PAS)",(Fees!$B$9+Fees!$B$14),0)))))))))))</f>
        <v>0</v>
      </c>
      <c r="O72" s="62">
        <f t="shared" si="17"/>
        <v>0</v>
      </c>
    </row>
    <row r="73" spans="1:22" s="66" customFormat="1" x14ac:dyDescent="0.25">
      <c r="C73" s="65"/>
      <c r="D73" s="65"/>
      <c r="E73" s="64"/>
      <c r="F73" s="212" t="s">
        <v>61</v>
      </c>
      <c r="G73" s="213"/>
      <c r="H73" s="32">
        <f>IF(F73="Business Administration",Fees!$B$4,IF(F73="Engineering",Fees!$B$5,IF(F73="Agriculture",Fees!$B$6,IF(F73="Architecture,Planning &amp; Design",Fees!$B$7,IF(F73="Arts and Sciences",Fees!$B$8,IF(F73="Health &amp; Human Sciences", Fees!$B$9, IF(F73="Veterinary Medicine", Fees!$B$10,IF(F73="Kinesiology (KIN)",(Fees!$B$9+Fees!$B$11), IF(F73="Interior Design &amp; Fashion (AT,ID, FASH)",(Fees!$B$9+Fees!$B$12), IF(F73="Personal Financial Planning (PFP)",(Fees!$B$9+Fees!$B$13),IF(F73="Physician Assistant Program (PAS)",(Fees!$B$9+Fees!$B$14),0)))))))))))</f>
        <v>0</v>
      </c>
      <c r="I73" s="62">
        <f t="shared" si="16"/>
        <v>0</v>
      </c>
      <c r="K73" s="64"/>
      <c r="L73" s="212" t="s">
        <v>61</v>
      </c>
      <c r="M73" s="213"/>
      <c r="N73" s="32">
        <f>IF(L73="Business Administration",Fees!$B$4,IF(L73="Engineering",Fees!$B$5,IF(L73="Agriculture",Fees!$B$6,IF(L73="Architecture,Planning &amp; Design",Fees!$B$7,IF(L73="Arts and Sciences",Fees!$B$8,IF(L73="Health &amp; Human Sciences", Fees!$B$9, IF(L73="Veterinary Medicine", Fees!$B$10,IF(L73="Kinesiology (KIN)",(Fees!$B$9+Fees!$B$11), IF(L73="Interior Design &amp; Fashion (AT,ID, FASH)",(Fees!$B$9+Fees!$B$12), IF(L73="Personal Financial Planning (PFP)",(Fees!$B$9+Fees!$B$13),IF(L73="Physician Assistant Program (PAS)",(Fees!$B$9+Fees!$B$14),0)))))))))))</f>
        <v>0</v>
      </c>
      <c r="O73" s="62">
        <f t="shared" si="17"/>
        <v>0</v>
      </c>
    </row>
    <row r="74" spans="1:22" s="66" customFormat="1" ht="15.75" customHeight="1" thickBot="1" x14ac:dyDescent="0.3">
      <c r="A74"/>
      <c r="B74"/>
      <c r="C74" s="1"/>
      <c r="D74" s="65"/>
      <c r="E74" s="64"/>
      <c r="F74" s="212" t="s">
        <v>61</v>
      </c>
      <c r="G74" s="213"/>
      <c r="H74" s="32">
        <f>IF(F74="Business Administration",Fees!$B$4,IF(F74="Engineering",Fees!$B$5,IF(F74="Agriculture",Fees!$B$6,IF(F74="Architecture,Planning &amp; Design",Fees!$B$7,IF(F74="Arts and Sciences",Fees!$B$8,IF(F74="Health &amp; Human Sciences", Fees!$B$9, IF(F74="Veterinary Medicine", Fees!$B$10,IF(F74="Kinesiology (KIN)",(Fees!$B$9+Fees!$B$11), IF(F74="Interior Design &amp; Fashion (AT,ID, FASH)",(Fees!$B$9+Fees!$B$12), IF(F74="Personal Financial Planning (PFP)",(Fees!$B$9+Fees!$B$13),IF(F74="Physician Assistant Program (PAS)",(Fees!$B$9+Fees!$B$14),0)))))))))))</f>
        <v>0</v>
      </c>
      <c r="I74" s="63">
        <f t="shared" si="16"/>
        <v>0</v>
      </c>
      <c r="K74" s="64"/>
      <c r="L74" s="212" t="s">
        <v>61</v>
      </c>
      <c r="M74" s="213"/>
      <c r="N74" s="32">
        <f>IF(L74="Business Administration",Fees!$B$4,IF(L74="Engineering",Fees!$B$5,IF(L74="Agriculture",Fees!$B$6,IF(L74="Architecture,Planning &amp; Design",Fees!$B$7,IF(L74="Arts and Sciences",Fees!$B$8,IF(L74="Health &amp; Human Sciences", Fees!$B$9, IF(L74="Veterinary Medicine", Fees!$B$10,IF(L74="Kinesiology (KIN)",(Fees!$B$9+Fees!$B$11), IF(L74="Interior Design &amp; Fashion (AT,ID, FASH)",(Fees!$B$9+Fees!$B$12), IF(L74="Personal Financial Planning (PFP)",(Fees!$B$9+Fees!$B$13),IF(L74="Physician Assistant Program (PAS)",(Fees!$B$9+Fees!$B$14),0)))))))))))</f>
        <v>0</v>
      </c>
      <c r="O74" s="63">
        <f t="shared" si="17"/>
        <v>0</v>
      </c>
    </row>
    <row r="75" spans="1:22" s="66" customFormat="1" ht="15.75" thickBot="1" x14ac:dyDescent="0.3">
      <c r="A75"/>
      <c r="B75"/>
      <c r="C75" s="1"/>
      <c r="D75" s="68"/>
      <c r="E75" s="151">
        <f>SUM(E70:E74)</f>
        <v>0</v>
      </c>
      <c r="F75" s="42" t="s">
        <v>67</v>
      </c>
      <c r="G75" s="41"/>
      <c r="H75" s="150"/>
      <c r="I75" s="59">
        <f>IF(OR(F70="Veterinary Medicine",F71="Veterinary Medicine",F72="Veterinary Medicine",F73="Veterinary Medicine",F74="Veterinary Medicine"), (SUM(I70:I74)+Fees!$C$36),SUM(I70:I74))</f>
        <v>0</v>
      </c>
      <c r="J75" s="148" t="s">
        <v>68</v>
      </c>
      <c r="K75" s="58">
        <f>SUM(K70:K74)</f>
        <v>0</v>
      </c>
      <c r="L75" s="42" t="s">
        <v>67</v>
      </c>
      <c r="M75" s="41"/>
      <c r="N75" s="150"/>
      <c r="O75" s="59">
        <f>IF(OR(L70="Veterinary Medicine",L71="Veterinary Medicine",L72="Veterinary Medicine",L73="Veterinary Medicine",L74="Veterinary Medicine"), (SUM(O70:O74)+Fees!$C$36),SUM(O70:O74))</f>
        <v>0</v>
      </c>
      <c r="P75" s="148" t="s">
        <v>68</v>
      </c>
    </row>
    <row r="76" spans="1:22" s="66" customFormat="1" x14ac:dyDescent="0.25">
      <c r="A76"/>
      <c r="B76"/>
      <c r="C76" s="1"/>
      <c r="D76" s="65"/>
      <c r="E76" s="65"/>
      <c r="F76" s="65"/>
      <c r="G76" s="65"/>
      <c r="H76" s="65"/>
      <c r="I76" s="65"/>
      <c r="J76" s="65"/>
      <c r="K76" s="65"/>
      <c r="L76" s="65"/>
      <c r="P76" s="73"/>
    </row>
  </sheetData>
  <protectedRanges>
    <protectedRange sqref="C6:P9" name="Range1"/>
    <protectedRange sqref="C12:P12" name="Range2"/>
    <protectedRange sqref="C15:P15" name="Range3"/>
    <protectedRange sqref="B22:B23" name="Range4"/>
    <protectedRange sqref="E22:E24" name="Range5"/>
    <protectedRange sqref="H22:H24" name="Range6"/>
    <protectedRange sqref="K22:K24" name="Range7"/>
    <protectedRange sqref="E28 H28 K28 N28 Q28 C32" name="Range8"/>
    <protectedRange sqref="E38:G42 K38:M42 Q38:S42 E46:G50 K46:M50 Q46:S50 E54:G58 K54:M58 Q54:S58 E62:G66 K62:M66 Q62:S66 E70:G74 K70:M74" name="Range9"/>
  </protectedRanges>
  <customSheetViews>
    <customSheetView guid="{13445976-5095-495F-B077-64D8D30B9536}" showGridLines="0" hiddenRows="1">
      <selection activeCell="I25" sqref="I25:J25"/>
      <pageMargins left="0" right="0" top="0" bottom="0" header="0" footer="0"/>
      <pageSetup orientation="landscape" r:id="rId1"/>
    </customSheetView>
    <customSheetView guid="{0C0220E7-9143-4843-A65B-3E7E526898B1}" showGridLines="0">
      <selection activeCell="F30" sqref="F30"/>
      <pageMargins left="0" right="0" top="0" bottom="0" header="0" footer="0"/>
      <pageSetup orientation="landscape" r:id="rId2"/>
    </customSheetView>
    <customSheetView guid="{C092AED6-F11B-4232-A1E0-328235921869}" showGridLines="0">
      <selection activeCell="K6" sqref="K6:N20"/>
      <pageMargins left="0" right="0" top="0" bottom="0" header="0" footer="0"/>
      <pageSetup orientation="landscape" r:id="rId3"/>
    </customSheetView>
  </customSheetViews>
  <mergeCells count="182">
    <mergeCell ref="O2:P2"/>
    <mergeCell ref="R20:U29"/>
    <mergeCell ref="Z37:Z39"/>
    <mergeCell ref="F9:G9"/>
    <mergeCell ref="A2:B2"/>
    <mergeCell ref="B1:N1"/>
    <mergeCell ref="F72:G72"/>
    <mergeCell ref="L72:M72"/>
    <mergeCell ref="F73:G73"/>
    <mergeCell ref="L73:M73"/>
    <mergeCell ref="F69:G69"/>
    <mergeCell ref="L69:M69"/>
    <mergeCell ref="F70:G70"/>
    <mergeCell ref="L70:M70"/>
    <mergeCell ref="F74:G74"/>
    <mergeCell ref="L74:M74"/>
    <mergeCell ref="F71:G71"/>
    <mergeCell ref="L71:M71"/>
    <mergeCell ref="L63:M63"/>
    <mergeCell ref="L47:M47"/>
    <mergeCell ref="L48:M48"/>
    <mergeCell ref="L49:M49"/>
    <mergeCell ref="L50:M50"/>
    <mergeCell ref="L57:M57"/>
    <mergeCell ref="L58:M58"/>
    <mergeCell ref="F61:G61"/>
    <mergeCell ref="F62:G62"/>
    <mergeCell ref="L55:M55"/>
    <mergeCell ref="L64:M64"/>
    <mergeCell ref="L65:M65"/>
    <mergeCell ref="F55:G55"/>
    <mergeCell ref="F56:G56"/>
    <mergeCell ref="F57:G57"/>
    <mergeCell ref="F48:G48"/>
    <mergeCell ref="F49:G49"/>
    <mergeCell ref="F50:G50"/>
    <mergeCell ref="R66:S66"/>
    <mergeCell ref="R49:S49"/>
    <mergeCell ref="F41:G41"/>
    <mergeCell ref="L41:M41"/>
    <mergeCell ref="L42:M42"/>
    <mergeCell ref="F45:G45"/>
    <mergeCell ref="F46:G46"/>
    <mergeCell ref="F47:G47"/>
    <mergeCell ref="Q36:R36"/>
    <mergeCell ref="L45:M45"/>
    <mergeCell ref="L46:M46"/>
    <mergeCell ref="L26:M26"/>
    <mergeCell ref="F42:G42"/>
    <mergeCell ref="L37:M37"/>
    <mergeCell ref="L38:M38"/>
    <mergeCell ref="L39:M39"/>
    <mergeCell ref="L40:M40"/>
    <mergeCell ref="F37:G37"/>
    <mergeCell ref="F38:G38"/>
    <mergeCell ref="F39:G39"/>
    <mergeCell ref="F40:G40"/>
    <mergeCell ref="I27:J27"/>
    <mergeCell ref="L29:M29"/>
    <mergeCell ref="C22:D22"/>
    <mergeCell ref="I22:J22"/>
    <mergeCell ref="C24:D24"/>
    <mergeCell ref="F2:H2"/>
    <mergeCell ref="C2:E2"/>
    <mergeCell ref="I2:K2"/>
    <mergeCell ref="I21:K21"/>
    <mergeCell ref="F24:G24"/>
    <mergeCell ref="L21:N21"/>
    <mergeCell ref="L24:M24"/>
    <mergeCell ref="L23:M23"/>
    <mergeCell ref="L22:M22"/>
    <mergeCell ref="F22:G22"/>
    <mergeCell ref="C9:D9"/>
    <mergeCell ref="I23:J23"/>
    <mergeCell ref="I24:J24"/>
    <mergeCell ref="L2:N2"/>
    <mergeCell ref="O22:P22"/>
    <mergeCell ref="O21:Q21"/>
    <mergeCell ref="O23:P23"/>
    <mergeCell ref="I9:J9"/>
    <mergeCell ref="L9:M9"/>
    <mergeCell ref="O9:P9"/>
    <mergeCell ref="A3:B3"/>
    <mergeCell ref="A11:B11"/>
    <mergeCell ref="A12:B12"/>
    <mergeCell ref="A4:B4"/>
    <mergeCell ref="A5:B5"/>
    <mergeCell ref="A6:B6"/>
    <mergeCell ref="A8:B8"/>
    <mergeCell ref="A7:B7"/>
    <mergeCell ref="A9:B10"/>
    <mergeCell ref="A26:B26"/>
    <mergeCell ref="C26:D26"/>
    <mergeCell ref="I29:J29"/>
    <mergeCell ref="I26:J26"/>
    <mergeCell ref="F29:G29"/>
    <mergeCell ref="A14:B14"/>
    <mergeCell ref="F21:H21"/>
    <mergeCell ref="A13:B13"/>
    <mergeCell ref="A20:B20"/>
    <mergeCell ref="A21:B21"/>
    <mergeCell ref="A15:B15"/>
    <mergeCell ref="A16:B16"/>
    <mergeCell ref="A17:B17"/>
    <mergeCell ref="C21:E21"/>
    <mergeCell ref="C29:D29"/>
    <mergeCell ref="F26:G26"/>
    <mergeCell ref="F28:G28"/>
    <mergeCell ref="C28:D28"/>
    <mergeCell ref="C27:D27"/>
    <mergeCell ref="F25:G25"/>
    <mergeCell ref="F27:G27"/>
    <mergeCell ref="I28:J28"/>
    <mergeCell ref="C23:D23"/>
    <mergeCell ref="F23:G23"/>
    <mergeCell ref="L28:M28"/>
    <mergeCell ref="L27:M27"/>
    <mergeCell ref="L66:M66"/>
    <mergeCell ref="F64:G64"/>
    <mergeCell ref="F65:G65"/>
    <mergeCell ref="F66:G66"/>
    <mergeCell ref="L61:M61"/>
    <mergeCell ref="L62:M62"/>
    <mergeCell ref="R37:S37"/>
    <mergeCell ref="R38:S38"/>
    <mergeCell ref="R39:S39"/>
    <mergeCell ref="R40:S40"/>
    <mergeCell ref="R41:S41"/>
    <mergeCell ref="R42:S42"/>
    <mergeCell ref="Q44:R44"/>
    <mergeCell ref="R45:S45"/>
    <mergeCell ref="R46:S46"/>
    <mergeCell ref="R47:S47"/>
    <mergeCell ref="R48:S48"/>
    <mergeCell ref="Q60:R60"/>
    <mergeCell ref="F63:G63"/>
    <mergeCell ref="F58:G58"/>
    <mergeCell ref="L53:M53"/>
    <mergeCell ref="L54:M54"/>
    <mergeCell ref="O25:P25"/>
    <mergeCell ref="O26:P26"/>
    <mergeCell ref="R17:U17"/>
    <mergeCell ref="R16:U16"/>
    <mergeCell ref="R15:U15"/>
    <mergeCell ref="O29:P29"/>
    <mergeCell ref="O27:P27"/>
    <mergeCell ref="O28:P28"/>
    <mergeCell ref="R10:U10"/>
    <mergeCell ref="R11:U11"/>
    <mergeCell ref="R12:U12"/>
    <mergeCell ref="R13:U13"/>
    <mergeCell ref="R14:U14"/>
    <mergeCell ref="R4:U4"/>
    <mergeCell ref="R5:U5"/>
    <mergeCell ref="R6:U6"/>
    <mergeCell ref="R7:U7"/>
    <mergeCell ref="R8:U8"/>
    <mergeCell ref="R9:U9"/>
    <mergeCell ref="O24:P24"/>
    <mergeCell ref="C34:C36"/>
    <mergeCell ref="B34:B36"/>
    <mergeCell ref="A34:A36"/>
    <mergeCell ref="W37:Y39"/>
    <mergeCell ref="R62:S62"/>
    <mergeCell ref="R63:S63"/>
    <mergeCell ref="R64:S64"/>
    <mergeCell ref="R65:S65"/>
    <mergeCell ref="R50:S50"/>
    <mergeCell ref="Q52:R52"/>
    <mergeCell ref="R53:S53"/>
    <mergeCell ref="R54:S54"/>
    <mergeCell ref="R55:S55"/>
    <mergeCell ref="R56:S56"/>
    <mergeCell ref="R57:S57"/>
    <mergeCell ref="R58:S58"/>
    <mergeCell ref="R61:S61"/>
    <mergeCell ref="C25:D25"/>
    <mergeCell ref="L25:M25"/>
    <mergeCell ref="I25:J25"/>
    <mergeCell ref="L56:M56"/>
    <mergeCell ref="F53:G53"/>
    <mergeCell ref="F54:G54"/>
  </mergeCells>
  <dataValidations count="1">
    <dataValidation type="list" allowBlank="1" showInputMessage="1" showErrorMessage="1" sqref="C32" xr:uid="{BD51FF68-F9B0-463A-9195-34D02842FD94}">
      <formula1>$D$31:$E$31</formula1>
    </dataValidation>
  </dataValidations>
  <pageMargins left="0.7" right="0.7" top="0.75" bottom="0.75" header="0.3" footer="0.3"/>
  <pageSetup scale="45" orientation="landscape" r:id="rId4"/>
  <ignoredErrors>
    <ignoredError sqref="F10:G10 L10:M10 H25 K25 N25 Q25" unlockedFormula="1"/>
  </ignoredErrors>
  <drawing r:id="rId5"/>
  <legacyDrawing r:id="rId6"/>
  <extLst>
    <ext xmlns:x14="http://schemas.microsoft.com/office/spreadsheetml/2009/9/main" uri="{CCE6A557-97BC-4b89-ADB6-D9C93CAAB3DF}">
      <x14:dataValidations xmlns:xm="http://schemas.microsoft.com/office/excel/2006/main" count="4">
        <x14:dataValidation type="list" allowBlank="1" showInputMessage="1" showErrorMessage="1" xr:uid="{66A648C8-3B1A-4F07-A2B9-32508BD71C64}">
          <x14:formula1>
            <xm:f>Fees!$C$19:$C$35</xm:f>
          </x14:formula1>
          <xm:sqref>E36</xm:sqref>
        </x14:dataValidation>
        <x14:dataValidation type="list" allowBlank="1" showInputMessage="1" showErrorMessage="1" xr:uid="{DAAD6D94-7956-4FC0-81AE-0C7E4C59BBEA}">
          <x14:formula1>
            <xm:f>Fees!$B$18:$B$20</xm:f>
          </x14:formula1>
          <xm:sqref>C9:D9 I9:J9 L9:M9 O9:P9 F9:G9</xm:sqref>
        </x14:dataValidation>
        <x14:dataValidation type="list" allowBlank="1" showInputMessage="1" showErrorMessage="1" xr:uid="{B53FD856-CA6C-4215-AF81-451BDE100E51}">
          <x14:formula1>
            <xm:f>Fees!$B$22:$B$23</xm:f>
          </x14:formula1>
          <xm:sqref>Z37:Z39</xm:sqref>
        </x14:dataValidation>
        <x14:dataValidation type="list" showInputMessage="1" showErrorMessage="1" xr:uid="{0CB776D9-F3EF-434A-BB3A-F95E597BD4AB}">
          <x14:formula1>
            <xm:f>Fees!$A$3:$A$14</xm:f>
          </x14:formula1>
          <xm:sqref>F38:G42 L38:M42 R38:S42 F46:G50 L46:M50 R46:S50 F54:G58 L54:M58 R54:S58 F62:G66 L62:M66 R62:S66 F70:G74 L70:M74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8323E-13B5-45FB-8C8C-ECDE0ED8EE34}">
  <sheetPr>
    <tabColor theme="6" tint="0.59999389629810485"/>
    <pageSetUpPr fitToPage="1"/>
  </sheetPr>
  <dimension ref="A1:B119"/>
  <sheetViews>
    <sheetView zoomScale="110" zoomScaleNormal="110" workbookViewId="0">
      <selection activeCell="B5" sqref="B5"/>
    </sheetView>
  </sheetViews>
  <sheetFormatPr defaultRowHeight="15" x14ac:dyDescent="0.25"/>
  <cols>
    <col min="1" max="1" width="69.5703125" bestFit="1" customWidth="1"/>
    <col min="2" max="2" width="11.28515625" style="131" customWidth="1"/>
  </cols>
  <sheetData>
    <row r="1" spans="1:2" s="125" customFormat="1" ht="70.5" customHeight="1" thickBot="1" x14ac:dyDescent="0.75">
      <c r="A1" s="311" t="s">
        <v>77</v>
      </c>
      <c r="B1" s="312"/>
    </row>
    <row r="2" spans="1:2" ht="15.75" x14ac:dyDescent="0.25">
      <c r="A2" s="153" t="s">
        <v>78</v>
      </c>
      <c r="B2" s="126" t="s">
        <v>79</v>
      </c>
    </row>
    <row r="3" spans="1:2" ht="15.75" x14ac:dyDescent="0.25">
      <c r="A3" s="313" t="s">
        <v>80</v>
      </c>
      <c r="B3" s="314"/>
    </row>
    <row r="4" spans="1:2" s="74" customFormat="1" ht="15.75" x14ac:dyDescent="0.25">
      <c r="A4" s="154" t="s">
        <v>81</v>
      </c>
      <c r="B4" s="155"/>
    </row>
    <row r="5" spans="1:2" s="74" customFormat="1" ht="15.75" x14ac:dyDescent="0.25">
      <c r="A5" s="157" t="s">
        <v>82</v>
      </c>
      <c r="B5" s="155"/>
    </row>
    <row r="6" spans="1:2" s="74" customFormat="1" ht="15.75" x14ac:dyDescent="0.25">
      <c r="A6" s="154" t="s">
        <v>83</v>
      </c>
      <c r="B6" s="155"/>
    </row>
    <row r="7" spans="1:2" s="74" customFormat="1" ht="15.75" x14ac:dyDescent="0.25">
      <c r="A7" s="157" t="s">
        <v>84</v>
      </c>
      <c r="B7" s="155"/>
    </row>
    <row r="8" spans="1:2" s="74" customFormat="1" ht="15.75" x14ac:dyDescent="0.25">
      <c r="A8" s="157" t="s">
        <v>85</v>
      </c>
      <c r="B8" s="155"/>
    </row>
    <row r="9" spans="1:2" s="74" customFormat="1" ht="15.75" x14ac:dyDescent="0.25">
      <c r="A9" s="157" t="s">
        <v>86</v>
      </c>
      <c r="B9" s="155"/>
    </row>
    <row r="10" spans="1:2" s="74" customFormat="1" ht="15.75" x14ac:dyDescent="0.25">
      <c r="A10" s="157" t="s">
        <v>87</v>
      </c>
      <c r="B10" s="155"/>
    </row>
    <row r="11" spans="1:2" s="74" customFormat="1" ht="15.75" x14ac:dyDescent="0.25">
      <c r="A11" s="317" t="s">
        <v>88</v>
      </c>
      <c r="B11" s="155"/>
    </row>
    <row r="12" spans="1:2" s="74" customFormat="1" ht="15.75" x14ac:dyDescent="0.25">
      <c r="A12" s="154" t="s">
        <v>89</v>
      </c>
      <c r="B12" s="155"/>
    </row>
    <row r="13" spans="1:2" s="74" customFormat="1" ht="15.75" x14ac:dyDescent="0.25">
      <c r="A13" s="157" t="s">
        <v>90</v>
      </c>
      <c r="B13" s="155"/>
    </row>
    <row r="14" spans="1:2" s="74" customFormat="1" ht="15.75" x14ac:dyDescent="0.25">
      <c r="A14" s="157" t="s">
        <v>91</v>
      </c>
      <c r="B14" s="155"/>
    </row>
    <row r="15" spans="1:2" s="74" customFormat="1" ht="15.75" x14ac:dyDescent="0.25">
      <c r="A15" s="157" t="s">
        <v>92</v>
      </c>
      <c r="B15" s="155"/>
    </row>
    <row r="16" spans="1:2" s="74" customFormat="1" ht="15.75" x14ac:dyDescent="0.25">
      <c r="A16" s="157" t="s">
        <v>159</v>
      </c>
      <c r="B16" s="155"/>
    </row>
    <row r="17" spans="1:2" s="74" customFormat="1" ht="15.75" x14ac:dyDescent="0.25">
      <c r="A17" s="154" t="s">
        <v>93</v>
      </c>
      <c r="B17" s="155"/>
    </row>
    <row r="18" spans="1:2" s="74" customFormat="1" ht="15.75" x14ac:dyDescent="0.25">
      <c r="A18" s="157" t="s">
        <v>94</v>
      </c>
      <c r="B18" s="155"/>
    </row>
    <row r="19" spans="1:2" s="74" customFormat="1" ht="15.75" x14ac:dyDescent="0.25">
      <c r="A19" s="157" t="s">
        <v>95</v>
      </c>
      <c r="B19" s="155"/>
    </row>
    <row r="20" spans="1:2" s="74" customFormat="1" ht="15.75" x14ac:dyDescent="0.25">
      <c r="A20" s="154" t="s">
        <v>96</v>
      </c>
      <c r="B20" s="155"/>
    </row>
    <row r="21" spans="1:2" s="74" customFormat="1" ht="15.75" x14ac:dyDescent="0.25">
      <c r="A21" s="157" t="s">
        <v>97</v>
      </c>
      <c r="B21" s="155"/>
    </row>
    <row r="22" spans="1:2" s="74" customFormat="1" ht="15.75" x14ac:dyDescent="0.25">
      <c r="A22" s="157" t="s">
        <v>163</v>
      </c>
      <c r="B22" s="155"/>
    </row>
    <row r="23" spans="1:2" s="74" customFormat="1" ht="15.75" x14ac:dyDescent="0.25">
      <c r="A23" s="157" t="s">
        <v>98</v>
      </c>
      <c r="B23" s="155"/>
    </row>
    <row r="24" spans="1:2" s="74" customFormat="1" ht="15.75" x14ac:dyDescent="0.25">
      <c r="A24" s="157" t="s">
        <v>99</v>
      </c>
      <c r="B24" s="155"/>
    </row>
    <row r="25" spans="1:2" s="74" customFormat="1" ht="15.75" x14ac:dyDescent="0.25">
      <c r="A25" s="157" t="s">
        <v>100</v>
      </c>
      <c r="B25" s="155"/>
    </row>
    <row r="26" spans="1:2" s="74" customFormat="1" ht="15.75" x14ac:dyDescent="0.25">
      <c r="A26" s="154" t="s">
        <v>101</v>
      </c>
      <c r="B26" s="155"/>
    </row>
    <row r="27" spans="1:2" s="74" customFormat="1" ht="15.75" x14ac:dyDescent="0.25">
      <c r="A27" s="157" t="s">
        <v>102</v>
      </c>
      <c r="B27" s="155"/>
    </row>
    <row r="28" spans="1:2" s="74" customFormat="1" ht="15.75" x14ac:dyDescent="0.25">
      <c r="A28" s="157" t="s">
        <v>158</v>
      </c>
      <c r="B28" s="155"/>
    </row>
    <row r="29" spans="1:2" s="74" customFormat="1" ht="15.75" x14ac:dyDescent="0.25">
      <c r="A29" s="157"/>
      <c r="B29" s="155"/>
    </row>
    <row r="30" spans="1:2" s="74" customFormat="1" ht="15.75" x14ac:dyDescent="0.25">
      <c r="A30" s="157"/>
      <c r="B30" s="155"/>
    </row>
    <row r="31" spans="1:2" s="130" customFormat="1" ht="15.75" customHeight="1" x14ac:dyDescent="0.35">
      <c r="A31" s="128" t="s">
        <v>19</v>
      </c>
      <c r="B31" s="129">
        <f>SUM(B5:B30)</f>
        <v>0</v>
      </c>
    </row>
    <row r="32" spans="1:2" ht="15.75" x14ac:dyDescent="0.25">
      <c r="A32" s="127"/>
      <c r="B32" s="127"/>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sheetData>
  <mergeCells count="2">
    <mergeCell ref="A1:B1"/>
    <mergeCell ref="A3:B3"/>
  </mergeCells>
  <hyperlinks>
    <hyperlink ref="A11" r:id="rId1" xr:uid="{CCDAF415-EB22-40AF-9637-AC99BAC9F8F1}"/>
  </hyperlinks>
  <printOptions horizontalCentered="1" verticalCentered="1"/>
  <pageMargins left="0.7" right="0.7" top="0.5" bottom="0.25" header="0.3" footer="0.3"/>
  <pageSetup scale="3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86F5-B3C5-4E5E-9CE0-09B7FB2EC249}">
  <sheetPr>
    <tabColor theme="6"/>
    <pageSetUpPr fitToPage="1"/>
  </sheetPr>
  <dimension ref="A1:B124"/>
  <sheetViews>
    <sheetView zoomScaleNormal="100" workbookViewId="0">
      <selection activeCell="B5" sqref="B5"/>
    </sheetView>
  </sheetViews>
  <sheetFormatPr defaultRowHeight="15" x14ac:dyDescent="0.25"/>
  <cols>
    <col min="1" max="1" width="69.5703125" bestFit="1" customWidth="1"/>
    <col min="2" max="2" width="11.28515625" style="131" customWidth="1"/>
  </cols>
  <sheetData>
    <row r="1" spans="1:2" s="125" customFormat="1" ht="70.5" customHeight="1" thickBot="1" x14ac:dyDescent="0.75">
      <c r="A1" s="311" t="s">
        <v>103</v>
      </c>
      <c r="B1" s="312"/>
    </row>
    <row r="2" spans="1:2" ht="15.75" x14ac:dyDescent="0.25">
      <c r="A2" s="153" t="s">
        <v>78</v>
      </c>
      <c r="B2" s="126" t="s">
        <v>79</v>
      </c>
    </row>
    <row r="3" spans="1:2" ht="15.75" x14ac:dyDescent="0.25">
      <c r="A3" s="313" t="s">
        <v>80</v>
      </c>
      <c r="B3" s="314"/>
    </row>
    <row r="4" spans="1:2" s="74" customFormat="1" ht="15.75" x14ac:dyDescent="0.25">
      <c r="A4" s="154" t="s">
        <v>104</v>
      </c>
      <c r="B4" s="155"/>
    </row>
    <row r="5" spans="1:2" s="74" customFormat="1" ht="15.75" x14ac:dyDescent="0.25">
      <c r="A5" s="157" t="s">
        <v>105</v>
      </c>
      <c r="B5" s="155"/>
    </row>
    <row r="6" spans="1:2" s="74" customFormat="1" ht="15.75" x14ac:dyDescent="0.25">
      <c r="A6" s="157" t="s">
        <v>106</v>
      </c>
      <c r="B6" s="155"/>
    </row>
    <row r="7" spans="1:2" s="74" customFormat="1" ht="15.75" x14ac:dyDescent="0.25">
      <c r="A7" s="157" t="s">
        <v>107</v>
      </c>
      <c r="B7" s="155"/>
    </row>
    <row r="8" spans="1:2" s="74" customFormat="1" ht="15.75" x14ac:dyDescent="0.25">
      <c r="A8" s="157" t="s">
        <v>108</v>
      </c>
      <c r="B8" s="155"/>
    </row>
    <row r="9" spans="1:2" s="74" customFormat="1" ht="15.75" x14ac:dyDescent="0.25">
      <c r="A9" s="157" t="s">
        <v>82</v>
      </c>
      <c r="B9" s="155"/>
    </row>
    <row r="10" spans="1:2" s="74" customFormat="1" ht="15.75" x14ac:dyDescent="0.25">
      <c r="A10" s="154" t="s">
        <v>83</v>
      </c>
      <c r="B10" s="155"/>
    </row>
    <row r="11" spans="1:2" s="74" customFormat="1" ht="15.75" x14ac:dyDescent="0.25">
      <c r="A11" s="157" t="s">
        <v>84</v>
      </c>
      <c r="B11" s="155"/>
    </row>
    <row r="12" spans="1:2" s="74" customFormat="1" ht="15.75" x14ac:dyDescent="0.25">
      <c r="A12" s="157" t="s">
        <v>85</v>
      </c>
      <c r="B12" s="155"/>
    </row>
    <row r="13" spans="1:2" s="74" customFormat="1" ht="15.75" x14ac:dyDescent="0.25">
      <c r="A13" s="157" t="s">
        <v>86</v>
      </c>
      <c r="B13" s="155"/>
    </row>
    <row r="14" spans="1:2" s="74" customFormat="1" ht="15.75" x14ac:dyDescent="0.25">
      <c r="A14" s="157" t="s">
        <v>87</v>
      </c>
      <c r="B14" s="155"/>
    </row>
    <row r="15" spans="1:2" s="74" customFormat="1" ht="15.75" x14ac:dyDescent="0.25">
      <c r="A15" s="317" t="s">
        <v>88</v>
      </c>
      <c r="B15" s="155"/>
    </row>
    <row r="16" spans="1:2" s="74" customFormat="1" ht="15.75" x14ac:dyDescent="0.25">
      <c r="A16" s="154" t="s">
        <v>89</v>
      </c>
      <c r="B16" s="155"/>
    </row>
    <row r="17" spans="1:2" s="74" customFormat="1" ht="15.75" x14ac:dyDescent="0.25">
      <c r="A17" s="157" t="s">
        <v>109</v>
      </c>
      <c r="B17" s="155"/>
    </row>
    <row r="18" spans="1:2" s="74" customFormat="1" ht="15.75" x14ac:dyDescent="0.25">
      <c r="A18" s="157" t="s">
        <v>91</v>
      </c>
      <c r="B18" s="155"/>
    </row>
    <row r="19" spans="1:2" s="74" customFormat="1" ht="15.75" x14ac:dyDescent="0.25">
      <c r="A19" s="157" t="s">
        <v>92</v>
      </c>
      <c r="B19" s="155"/>
    </row>
    <row r="20" spans="1:2" s="74" customFormat="1" ht="15.75" x14ac:dyDescent="0.25">
      <c r="A20" s="157" t="s">
        <v>160</v>
      </c>
      <c r="B20" s="155"/>
    </row>
    <row r="21" spans="1:2" s="74" customFormat="1" ht="15.75" x14ac:dyDescent="0.25">
      <c r="A21" s="154" t="s">
        <v>93</v>
      </c>
      <c r="B21" s="155"/>
    </row>
    <row r="22" spans="1:2" s="74" customFormat="1" ht="15.75" x14ac:dyDescent="0.25">
      <c r="A22" s="157" t="s">
        <v>94</v>
      </c>
      <c r="B22" s="155"/>
    </row>
    <row r="23" spans="1:2" s="74" customFormat="1" ht="15.75" x14ac:dyDescent="0.25">
      <c r="A23" s="157" t="s">
        <v>95</v>
      </c>
      <c r="B23" s="155"/>
    </row>
    <row r="24" spans="1:2" s="74" customFormat="1" ht="15.75" x14ac:dyDescent="0.25">
      <c r="A24" s="154" t="s">
        <v>161</v>
      </c>
      <c r="B24" s="155"/>
    </row>
    <row r="25" spans="1:2" s="74" customFormat="1" ht="15.75" x14ac:dyDescent="0.25">
      <c r="A25" s="157" t="s">
        <v>162</v>
      </c>
      <c r="B25" s="155"/>
    </row>
    <row r="26" spans="1:2" s="74" customFormat="1" ht="15.75" x14ac:dyDescent="0.25">
      <c r="A26" s="154" t="s">
        <v>96</v>
      </c>
      <c r="B26" s="155"/>
    </row>
    <row r="27" spans="1:2" s="74" customFormat="1" ht="15.75" x14ac:dyDescent="0.25">
      <c r="A27" s="157" t="s">
        <v>97</v>
      </c>
      <c r="B27" s="155"/>
    </row>
    <row r="28" spans="1:2" s="74" customFormat="1" ht="15.75" x14ac:dyDescent="0.25">
      <c r="A28" s="157" t="s">
        <v>163</v>
      </c>
      <c r="B28" s="155"/>
    </row>
    <row r="29" spans="1:2" s="74" customFormat="1" ht="15.75" x14ac:dyDescent="0.25">
      <c r="A29" s="157" t="s">
        <v>98</v>
      </c>
      <c r="B29" s="155"/>
    </row>
    <row r="30" spans="1:2" s="74" customFormat="1" ht="15.75" x14ac:dyDescent="0.25">
      <c r="A30" s="157" t="s">
        <v>99</v>
      </c>
      <c r="B30" s="155"/>
    </row>
    <row r="31" spans="1:2" s="74" customFormat="1" ht="15.75" x14ac:dyDescent="0.25">
      <c r="A31" s="157" t="s">
        <v>100</v>
      </c>
      <c r="B31" s="155"/>
    </row>
    <row r="32" spans="1:2" s="74" customFormat="1" ht="15.75" x14ac:dyDescent="0.25">
      <c r="A32" s="154" t="s">
        <v>101</v>
      </c>
      <c r="B32" s="155"/>
    </row>
    <row r="33" spans="1:2" s="74" customFormat="1" ht="15.75" x14ac:dyDescent="0.25">
      <c r="A33" s="157" t="s">
        <v>102</v>
      </c>
      <c r="B33" s="155"/>
    </row>
    <row r="34" spans="1:2" s="74" customFormat="1" ht="15.75" x14ac:dyDescent="0.25">
      <c r="A34" s="157" t="s">
        <v>158</v>
      </c>
      <c r="B34" s="155"/>
    </row>
    <row r="35" spans="1:2" s="74" customFormat="1" ht="15.75" x14ac:dyDescent="0.25">
      <c r="A35" s="157"/>
      <c r="B35" s="155"/>
    </row>
    <row r="36" spans="1:2" s="130" customFormat="1" ht="15.75" customHeight="1" x14ac:dyDescent="0.35">
      <c r="A36" s="128" t="s">
        <v>19</v>
      </c>
      <c r="B36" s="129">
        <f>SUM(B5:B35)</f>
        <v>0</v>
      </c>
    </row>
    <row r="37" spans="1:2" ht="15.75" x14ac:dyDescent="0.25">
      <c r="A37" s="127"/>
      <c r="B37" s="127"/>
    </row>
    <row r="38" spans="1:2" x14ac:dyDescent="0.25">
      <c r="B38"/>
    </row>
    <row r="39" spans="1:2" x14ac:dyDescent="0.25">
      <c r="B39"/>
    </row>
    <row r="40" spans="1:2" x14ac:dyDescent="0.25">
      <c r="B40"/>
    </row>
    <row r="41" spans="1:2" x14ac:dyDescent="0.25">
      <c r="B41"/>
    </row>
    <row r="42" spans="1:2" x14ac:dyDescent="0.25">
      <c r="B42"/>
    </row>
    <row r="43" spans="1:2" x14ac:dyDescent="0.25">
      <c r="B43"/>
    </row>
    <row r="44" spans="1:2" x14ac:dyDescent="0.25">
      <c r="B44"/>
    </row>
    <row r="45" spans="1:2" x14ac:dyDescent="0.25">
      <c r="B45"/>
    </row>
    <row r="46" spans="1:2" x14ac:dyDescent="0.25">
      <c r="B46"/>
    </row>
    <row r="47" spans="1:2" x14ac:dyDescent="0.25">
      <c r="B47"/>
    </row>
    <row r="48" spans="1: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sheetData>
  <mergeCells count="2">
    <mergeCell ref="A1:B1"/>
    <mergeCell ref="A3:B3"/>
  </mergeCells>
  <hyperlinks>
    <hyperlink ref="A15" r:id="rId1" xr:uid="{93B0EF8B-8DCF-410D-A885-C730C8B043BB}"/>
  </hyperlinks>
  <printOptions horizontalCentered="1" verticalCentered="1"/>
  <pageMargins left="0.7" right="0.7" top="0.5" bottom="0.25" header="0.3" footer="0.3"/>
  <pageSetup scale="36"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D64F4-21B6-4654-9A97-AA405845ABDA}">
  <sheetPr>
    <tabColor rgb="FF00B0F0"/>
  </sheetPr>
  <dimension ref="A1:B15"/>
  <sheetViews>
    <sheetView workbookViewId="0">
      <selection activeCell="A16" sqref="A16"/>
    </sheetView>
  </sheetViews>
  <sheetFormatPr defaultRowHeight="15" x14ac:dyDescent="0.25"/>
  <cols>
    <col min="1" max="1" width="42" bestFit="1" customWidth="1"/>
    <col min="2" max="2" width="89.85546875" bestFit="1" customWidth="1"/>
  </cols>
  <sheetData>
    <row r="1" spans="1:2" ht="22.5" customHeight="1" x14ac:dyDescent="0.3">
      <c r="A1" s="159" t="s">
        <v>110</v>
      </c>
      <c r="B1" s="8"/>
    </row>
    <row r="2" spans="1:2" x14ac:dyDescent="0.25">
      <c r="A2" s="10" t="s">
        <v>111</v>
      </c>
      <c r="B2" s="11" t="s">
        <v>112</v>
      </c>
    </row>
    <row r="3" spans="1:2" x14ac:dyDescent="0.25">
      <c r="A3" s="10" t="s">
        <v>113</v>
      </c>
      <c r="B3" s="11" t="s">
        <v>114</v>
      </c>
    </row>
    <row r="4" spans="1:2" x14ac:dyDescent="0.25">
      <c r="A4" s="10" t="s">
        <v>115</v>
      </c>
      <c r="B4" s="11" t="s">
        <v>156</v>
      </c>
    </row>
    <row r="5" spans="1:2" x14ac:dyDescent="0.25">
      <c r="A5" s="10" t="s">
        <v>116</v>
      </c>
      <c r="B5" s="11" t="s">
        <v>117</v>
      </c>
    </row>
    <row r="6" spans="1:2" x14ac:dyDescent="0.25">
      <c r="A6" s="10" t="s">
        <v>118</v>
      </c>
      <c r="B6" s="11" t="s">
        <v>119</v>
      </c>
    </row>
    <row r="7" spans="1:2" x14ac:dyDescent="0.25">
      <c r="A7" s="10" t="s">
        <v>120</v>
      </c>
      <c r="B7" s="11" t="s">
        <v>121</v>
      </c>
    </row>
    <row r="8" spans="1:2" x14ac:dyDescent="0.25">
      <c r="A8" s="10" t="s">
        <v>122</v>
      </c>
      <c r="B8" s="11" t="s">
        <v>123</v>
      </c>
    </row>
    <row r="9" spans="1:2" x14ac:dyDescent="0.25">
      <c r="A9" s="10" t="s">
        <v>124</v>
      </c>
      <c r="B9" s="11" t="s">
        <v>157</v>
      </c>
    </row>
    <row r="10" spans="1:2" ht="24.75" customHeight="1" x14ac:dyDescent="0.3">
      <c r="A10" s="160" t="s">
        <v>125</v>
      </c>
      <c r="B10" s="9"/>
    </row>
    <row r="11" spans="1:2" x14ac:dyDescent="0.25">
      <c r="A11" s="12" t="s">
        <v>126</v>
      </c>
      <c r="B11" s="13" t="s">
        <v>127</v>
      </c>
    </row>
    <row r="12" spans="1:2" x14ac:dyDescent="0.25">
      <c r="A12" s="12" t="s">
        <v>128</v>
      </c>
      <c r="B12" s="13" t="s">
        <v>129</v>
      </c>
    </row>
    <row r="13" spans="1:2" x14ac:dyDescent="0.25">
      <c r="A13" s="12" t="s">
        <v>130</v>
      </c>
      <c r="B13" s="13" t="s">
        <v>131</v>
      </c>
    </row>
    <row r="14" spans="1:2" x14ac:dyDescent="0.25">
      <c r="A14" s="12" t="s">
        <v>132</v>
      </c>
      <c r="B14" s="13" t="s">
        <v>133</v>
      </c>
    </row>
    <row r="15" spans="1:2" x14ac:dyDescent="0.25">
      <c r="A15" s="12" t="s">
        <v>164</v>
      </c>
      <c r="B15" s="13" t="s">
        <v>165</v>
      </c>
    </row>
  </sheetData>
  <sheetProtection algorithmName="SHA-512" hashValue="EC3XGf2jAkd35O2gccUWZbe5vjjgC1lFuA65XUvqE7qWQ/xikCdercq77pJ9+0E1V7FbS3+rsIch3NJ+jVXzeQ==" saltValue="XmDOZSF4rVDUvDcrxUZu/A==" spinCount="100000" sheet="1" objects="1" scenarios="1"/>
  <hyperlinks>
    <hyperlink ref="B3" r:id="rId1" xr:uid="{83A7CC52-B505-4D8F-8E9F-8B5211715832}"/>
    <hyperlink ref="B5" r:id="rId2" xr:uid="{189772F8-2FC7-40E3-A9F2-FD8E820B26F4}"/>
    <hyperlink ref="B6" r:id="rId3" xr:uid="{7B5CB20D-D68B-4132-8EE1-0FBAE60C6E8C}"/>
    <hyperlink ref="B11" r:id="rId4" xr:uid="{0B436347-B089-43B0-82F9-B6893D8E678C}"/>
    <hyperlink ref="B12" r:id="rId5" xr:uid="{D6920A4C-C8CE-487C-BCB2-1E19C78E0C21}"/>
    <hyperlink ref="B13" r:id="rId6" xr:uid="{85A5F48C-7135-4B49-9F31-F8821C30C379}"/>
    <hyperlink ref="B14" r:id="rId7" location="get-help-now " xr:uid="{BCC18732-5651-4F47-815C-2280D1559730}"/>
    <hyperlink ref="B2" r:id="rId8" xr:uid="{14AFCF75-4D01-469D-A6B7-CD35017EAA8E}"/>
    <hyperlink ref="B7" r:id="rId9" xr:uid="{D4B76ED8-A5B5-4F98-9DE5-14AE779B2506}"/>
    <hyperlink ref="B8" r:id="rId10" xr:uid="{428D78A1-8876-4BAA-BCCC-6D4A3FFFA390}"/>
    <hyperlink ref="B4" r:id="rId11" xr:uid="{7A8A6074-69F3-48D8-B4B4-780E7C151852}"/>
    <hyperlink ref="B9" r:id="rId12" xr:uid="{5DAF3D19-AEC6-478C-9F19-C5553717A606}"/>
    <hyperlink ref="B15" r:id="rId13" xr:uid="{867D6A71-5370-4F2E-8565-50F793B56ABD}"/>
  </hyperlinks>
  <pageMargins left="0.7" right="0.7" top="0.75" bottom="0.75" header="0.3" footer="0.3"/>
  <pageSetup orientation="portrait"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FF3F-EE42-4ADD-992F-789859B62270}">
  <dimension ref="A1:E37"/>
  <sheetViews>
    <sheetView workbookViewId="0">
      <selection activeCell="C36" sqref="C36"/>
    </sheetView>
  </sheetViews>
  <sheetFormatPr defaultRowHeight="15" x14ac:dyDescent="0.25"/>
  <cols>
    <col min="1" max="1" width="39" customWidth="1"/>
    <col min="2" max="2" width="16.85546875" customWidth="1"/>
    <col min="3" max="3" width="15.42578125" customWidth="1"/>
  </cols>
  <sheetData>
    <row r="1" spans="1:5" x14ac:dyDescent="0.25">
      <c r="B1" s="318" t="s">
        <v>154</v>
      </c>
    </row>
    <row r="2" spans="1:5" x14ac:dyDescent="0.25">
      <c r="A2" s="36" t="s">
        <v>134</v>
      </c>
      <c r="B2" s="37" t="s">
        <v>135</v>
      </c>
      <c r="E2" s="39"/>
    </row>
    <row r="3" spans="1:5" x14ac:dyDescent="0.25">
      <c r="A3" t="s">
        <v>61</v>
      </c>
    </row>
    <row r="4" spans="1:5" x14ac:dyDescent="0.25">
      <c r="A4" s="28" t="s">
        <v>136</v>
      </c>
      <c r="B4" s="30">
        <v>74.099999999999994</v>
      </c>
    </row>
    <row r="5" spans="1:5" x14ac:dyDescent="0.25">
      <c r="A5" s="28" t="s">
        <v>137</v>
      </c>
      <c r="B5" s="30">
        <v>105.6</v>
      </c>
    </row>
    <row r="6" spans="1:5" x14ac:dyDescent="0.25">
      <c r="A6" s="28" t="s">
        <v>138</v>
      </c>
      <c r="B6" s="30">
        <v>85</v>
      </c>
    </row>
    <row r="7" spans="1:5" x14ac:dyDescent="0.25">
      <c r="A7" s="28" t="s">
        <v>153</v>
      </c>
      <c r="B7" s="30">
        <v>66</v>
      </c>
    </row>
    <row r="8" spans="1:5" x14ac:dyDescent="0.25">
      <c r="A8" s="28" t="s">
        <v>139</v>
      </c>
      <c r="B8" s="30">
        <v>30</v>
      </c>
    </row>
    <row r="9" spans="1:5" x14ac:dyDescent="0.25">
      <c r="A9" s="28" t="s">
        <v>140</v>
      </c>
      <c r="B9" s="30">
        <v>28.6</v>
      </c>
    </row>
    <row r="10" spans="1:5" x14ac:dyDescent="0.25">
      <c r="A10" s="29" t="s">
        <v>141</v>
      </c>
      <c r="B10" s="31">
        <v>16</v>
      </c>
    </row>
    <row r="11" spans="1:5" x14ac:dyDescent="0.25">
      <c r="A11" s="27" t="s">
        <v>142</v>
      </c>
      <c r="B11" s="30">
        <v>15</v>
      </c>
      <c r="C11" t="s">
        <v>166</v>
      </c>
    </row>
    <row r="12" spans="1:5" x14ac:dyDescent="0.25">
      <c r="A12" s="27" t="s">
        <v>155</v>
      </c>
      <c r="B12" s="30">
        <v>30</v>
      </c>
      <c r="C12" t="s">
        <v>166</v>
      </c>
    </row>
    <row r="13" spans="1:5" x14ac:dyDescent="0.25">
      <c r="A13" s="27" t="s">
        <v>143</v>
      </c>
      <c r="B13" s="30">
        <v>50</v>
      </c>
      <c r="C13" t="s">
        <v>166</v>
      </c>
    </row>
    <row r="14" spans="1:5" x14ac:dyDescent="0.25">
      <c r="A14" s="33" t="s">
        <v>144</v>
      </c>
      <c r="B14" s="31">
        <v>75</v>
      </c>
      <c r="C14" t="s">
        <v>166</v>
      </c>
    </row>
    <row r="16" spans="1:5" x14ac:dyDescent="0.25">
      <c r="B16" s="34"/>
      <c r="C16" s="35"/>
    </row>
    <row r="17" spans="1:3" x14ac:dyDescent="0.25">
      <c r="B17" t="s">
        <v>145</v>
      </c>
      <c r="C17" s="14"/>
    </row>
    <row r="19" spans="1:3" x14ac:dyDescent="0.25">
      <c r="B19" t="s">
        <v>146</v>
      </c>
      <c r="C19" s="60"/>
    </row>
    <row r="20" spans="1:3" x14ac:dyDescent="0.25">
      <c r="B20" t="s">
        <v>147</v>
      </c>
      <c r="C20" s="60"/>
    </row>
    <row r="21" spans="1:3" x14ac:dyDescent="0.25">
      <c r="C21" s="60"/>
    </row>
    <row r="22" spans="1:3" x14ac:dyDescent="0.25">
      <c r="B22" t="s">
        <v>148</v>
      </c>
      <c r="C22" s="60"/>
    </row>
    <row r="23" spans="1:3" x14ac:dyDescent="0.25">
      <c r="B23" t="s">
        <v>60</v>
      </c>
      <c r="C23" s="60"/>
    </row>
    <row r="24" spans="1:3" x14ac:dyDescent="0.25">
      <c r="C24" s="60"/>
    </row>
    <row r="25" spans="1:3" x14ac:dyDescent="0.25">
      <c r="A25" t="s">
        <v>149</v>
      </c>
      <c r="B25" s="192">
        <v>512.28</v>
      </c>
      <c r="C25" s="60"/>
    </row>
    <row r="26" spans="1:3" x14ac:dyDescent="0.25">
      <c r="A26" t="s">
        <v>150</v>
      </c>
      <c r="B26" s="192">
        <v>42.69</v>
      </c>
      <c r="C26" s="60"/>
    </row>
    <row r="27" spans="1:3" x14ac:dyDescent="0.25">
      <c r="C27" s="60"/>
    </row>
    <row r="28" spans="1:3" x14ac:dyDescent="0.25">
      <c r="C28" s="60"/>
    </row>
    <row r="29" spans="1:3" x14ac:dyDescent="0.25">
      <c r="C29" s="60"/>
    </row>
    <row r="30" spans="1:3" x14ac:dyDescent="0.25">
      <c r="C30" s="60"/>
    </row>
    <row r="31" spans="1:3" x14ac:dyDescent="0.25">
      <c r="C31" s="60"/>
    </row>
    <row r="32" spans="1:3" x14ac:dyDescent="0.25">
      <c r="C32" s="60"/>
    </row>
    <row r="33" spans="1:4" x14ac:dyDescent="0.25">
      <c r="C33" s="60"/>
    </row>
    <row r="34" spans="1:4" x14ac:dyDescent="0.25">
      <c r="C34" s="60"/>
    </row>
    <row r="35" spans="1:4" x14ac:dyDescent="0.25">
      <c r="C35" s="60"/>
    </row>
    <row r="36" spans="1:4" x14ac:dyDescent="0.25">
      <c r="A36" s="315" t="s">
        <v>151</v>
      </c>
      <c r="B36" s="315"/>
      <c r="C36" s="316">
        <v>450</v>
      </c>
      <c r="D36" s="174"/>
    </row>
    <row r="37" spans="1:4" x14ac:dyDescent="0.25">
      <c r="A37" s="315" t="s">
        <v>152</v>
      </c>
      <c r="B37" s="315"/>
      <c r="C37" s="316">
        <v>1500</v>
      </c>
      <c r="D37" s="174"/>
    </row>
  </sheetData>
  <sheetProtection algorithmName="SHA-512" hashValue="+Gh/d0mLQDa2deJDPiZ7tWxkEvYdyM8+tUOzWMJH/OH3sxDzZx/wRnXX6V9QA3o7rIGs+xbTNARp/uMcoVnxuQ==" saltValue="JWL8Kd21FZaCSOqYGu/WNg==" spinCount="100000" sheet="1" objects="1" scenarios="1"/>
  <mergeCells count="2">
    <mergeCell ref="A37:B37"/>
    <mergeCell ref="A36:B3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4D5F1BD4213844AB272C532DD5E17B" ma:contentTypeVersion="13" ma:contentTypeDescription="Create a new document." ma:contentTypeScope="" ma:versionID="96c38be49e68617b1cb3e336bb28b877">
  <xsd:schema xmlns:xsd="http://www.w3.org/2001/XMLSchema" xmlns:xs="http://www.w3.org/2001/XMLSchema" xmlns:p="http://schemas.microsoft.com/office/2006/metadata/properties" xmlns:ns2="4614225c-1bb3-44bc-8f35-cc573c803efb" targetNamespace="http://schemas.microsoft.com/office/2006/metadata/properties" ma:root="true" ma:fieldsID="62dba336dac91fb7dfceb2d0bd10d8bd" ns2:_="">
    <xsd:import namespace="4614225c-1bb3-44bc-8f35-cc573c803e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4225c-1bb3-44bc-8f35-cc573c803e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8ed7cba-b263-44e1-aaea-116db9091a5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614225c-1bb3-44bc-8f35-cc573c803efb">
      <Terms xmlns="http://schemas.microsoft.com/office/infopath/2007/PartnerControls"/>
    </lcf76f155ced4ddcb4097134ff3c332f>
    <MediaLengthInSeconds xmlns="4614225c-1bb3-44bc-8f35-cc573c803efb" xsi:nil="true"/>
  </documentManagement>
</p:properties>
</file>

<file path=customXml/itemProps1.xml><?xml version="1.0" encoding="utf-8"?>
<ds:datastoreItem xmlns:ds="http://schemas.openxmlformats.org/officeDocument/2006/customXml" ds:itemID="{5934D5C2-204A-472E-8298-7DF1A4313344}">
  <ds:schemaRefs>
    <ds:schemaRef ds:uri="http://schemas.microsoft.com/sharepoint/v3/contenttype/forms"/>
  </ds:schemaRefs>
</ds:datastoreItem>
</file>

<file path=customXml/itemProps2.xml><?xml version="1.0" encoding="utf-8"?>
<ds:datastoreItem xmlns:ds="http://schemas.openxmlformats.org/officeDocument/2006/customXml" ds:itemID="{A321C265-9BFA-41F9-9BDD-55635A33C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4225c-1bb3-44bc-8f35-cc573c803e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30D6E5-4C3C-4898-A0FB-FC1CEF26CD95}">
  <ds:schemaRefs>
    <ds:schemaRef ds:uri="http://schemas.openxmlformats.org/package/2006/metadata/core-properties"/>
    <ds:schemaRef ds:uri="http://purl.org/dc/elements/1.1/"/>
    <ds:schemaRef ds:uri="http://purl.org/dc/terms/"/>
    <ds:schemaRef ds:uri="http://schemas.microsoft.com/office/infopath/2007/PartnerControls"/>
    <ds:schemaRef ds:uri="http://schemas.microsoft.com/office/2006/metadata/properties"/>
    <ds:schemaRef ds:uri="http://purl.org/dc/dcmitype/"/>
    <ds:schemaRef ds:uri="4614225c-1bb3-44bc-8f35-cc573c803efb"/>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Costs &amp; Resources</vt:lpstr>
      <vt:lpstr>Expenses Budget - ON Campus</vt:lpstr>
      <vt:lpstr>Expenses Budget - OFF Campus</vt:lpstr>
      <vt:lpstr>Campus Resources</vt:lpstr>
      <vt:lpstr>Fees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Glenda Eichman</cp:lastModifiedBy>
  <cp:revision/>
  <cp:lastPrinted>2026-07-06T16:11:06Z</cp:lastPrinted>
  <dcterms:created xsi:type="dcterms:W3CDTF">2008-10-13T13:30:46Z</dcterms:created>
  <dcterms:modified xsi:type="dcterms:W3CDTF">2026-07-06T16:31:54Z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0x0101008C4D5F1BD4213844AB272C532DD5E17B</vt:lpwstr>
  </property>
  <property fmtid="{D5CDD505-2E9C-101B-9397-08002B2CF9AE}" pid="3" name="Order">
    <vt:r8>225600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