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W:\PASS\Stat &amp; Info Officer\FACTS\DEGREES\"/>
    </mc:Choice>
  </mc:AlternateContent>
  <xr:revisionPtr revIDLastSave="0" documentId="13_ncr:1_{CBFFEF9C-0F09-441F-A441-4FAE582CE61D}" xr6:coauthVersionLast="47" xr6:coauthVersionMax="47" xr10:uidLastSave="{00000000-0000-0000-0000-000000000000}"/>
  <bookViews>
    <workbookView xWindow="44550" yWindow="2880" windowWidth="28800" windowHeight="15885" tabRatio="943" xr2:uid="{00000000-000D-0000-FFFF-FFFF00000000}"/>
  </bookViews>
  <sheets>
    <sheet name="degrees" sheetId="7" r:id="rId1"/>
    <sheet name="degr_graph" sheetId="9" r:id="rId2"/>
  </sheets>
  <definedNames>
    <definedName name="_xlnm.Print_Area" localSheetId="1">degr_graph!$A$1:$K$48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1" i="7" l="1"/>
  <c r="AJ60" i="7"/>
  <c r="AJ59" i="7"/>
  <c r="AJ58" i="7"/>
  <c r="AJ57" i="7"/>
  <c r="AJ62" i="7" s="1"/>
  <c r="AJ55" i="7"/>
  <c r="AJ52" i="7"/>
  <c r="AJ47" i="7"/>
  <c r="AJ42" i="7"/>
  <c r="AJ37" i="7"/>
  <c r="AJ32" i="7"/>
  <c r="AJ29" i="7"/>
  <c r="AJ24" i="7"/>
  <c r="AJ20" i="7"/>
  <c r="AJ14" i="7"/>
  <c r="AJ9" i="7"/>
  <c r="AK61" i="7"/>
  <c r="AK60" i="7"/>
  <c r="AK59" i="7"/>
  <c r="AK58" i="7"/>
  <c r="AK57" i="7"/>
  <c r="AK55" i="7"/>
  <c r="AK52" i="7"/>
  <c r="AK47" i="7"/>
  <c r="AK42" i="7"/>
  <c r="AK37" i="7"/>
  <c r="AK32" i="7"/>
  <c r="AK29" i="7"/>
  <c r="AK24" i="7"/>
  <c r="AK20" i="7"/>
  <c r="AK14" i="7"/>
  <c r="AK9" i="7"/>
  <c r="AI61" i="7"/>
  <c r="AI60" i="7"/>
  <c r="AI59" i="7"/>
  <c r="AI58" i="7"/>
  <c r="AI57" i="7"/>
  <c r="AI55" i="7"/>
  <c r="AI52" i="7"/>
  <c r="AI47" i="7"/>
  <c r="AI42" i="7"/>
  <c r="AI37" i="7"/>
  <c r="AI32" i="7"/>
  <c r="AI29" i="7"/>
  <c r="AI24" i="7"/>
  <c r="AI20" i="7"/>
  <c r="AI14" i="7"/>
  <c r="AI9" i="7"/>
  <c r="AH61" i="7"/>
  <c r="AH60" i="7"/>
  <c r="AH59" i="7"/>
  <c r="AH58" i="7"/>
  <c r="AH57" i="7"/>
  <c r="AH55" i="7"/>
  <c r="AH52" i="7"/>
  <c r="AH47" i="7"/>
  <c r="AH42" i="7"/>
  <c r="AH37" i="7"/>
  <c r="AH32" i="7"/>
  <c r="AH29" i="7"/>
  <c r="AH24" i="7"/>
  <c r="AH20" i="7"/>
  <c r="AH14" i="7"/>
  <c r="AH9" i="7"/>
  <c r="AG61" i="7"/>
  <c r="AK62" i="7" l="1"/>
  <c r="AI62" i="7"/>
  <c r="AH62" i="7"/>
  <c r="AG60" i="7"/>
  <c r="AG59" i="7"/>
  <c r="AG58" i="7"/>
  <c r="AG57" i="7"/>
  <c r="AG52" i="7"/>
  <c r="AG55" i="7"/>
  <c r="AG47" i="7"/>
  <c r="AG32" i="7"/>
  <c r="AG42" i="7"/>
  <c r="AG37" i="7"/>
  <c r="AG29" i="7"/>
  <c r="AG24" i="7"/>
  <c r="AG20" i="7"/>
  <c r="AG14" i="7"/>
  <c r="AG9" i="7"/>
  <c r="AF61" i="7"/>
  <c r="AF60" i="7"/>
  <c r="AF59" i="7"/>
  <c r="AF58" i="7"/>
  <c r="AF57" i="7"/>
  <c r="AF55" i="7"/>
  <c r="AF52" i="7"/>
  <c r="AF47" i="7"/>
  <c r="AF42" i="7"/>
  <c r="AF37" i="7"/>
  <c r="AF29" i="7"/>
  <c r="AF24" i="7"/>
  <c r="AF20" i="7"/>
  <c r="AF14" i="7"/>
  <c r="AF9" i="7"/>
  <c r="AG62" i="7" l="1"/>
  <c r="AF62" i="7"/>
  <c r="AD59" i="7"/>
  <c r="AD55" i="7"/>
  <c r="AE59" i="7"/>
  <c r="AE55" i="7"/>
  <c r="AD61" i="7"/>
  <c r="AD60" i="7"/>
  <c r="AD58" i="7"/>
  <c r="AD57" i="7"/>
  <c r="AD52" i="7"/>
  <c r="AD47" i="7"/>
  <c r="AD42" i="7"/>
  <c r="AD37" i="7"/>
  <c r="AD29" i="7"/>
  <c r="AD24" i="7"/>
  <c r="AD20" i="7"/>
  <c r="AD14" i="7"/>
  <c r="AD9" i="7"/>
  <c r="AD62" i="7" l="1"/>
  <c r="AE61" i="7"/>
  <c r="AE60" i="7"/>
  <c r="AE58" i="7"/>
  <c r="AE57" i="7"/>
  <c r="AE52" i="7"/>
  <c r="AE47" i="7"/>
  <c r="AE42" i="7"/>
  <c r="AE37" i="7"/>
  <c r="AE29" i="7"/>
  <c r="AE24" i="7"/>
  <c r="AE20" i="7"/>
  <c r="AE14" i="7"/>
  <c r="AE9" i="7"/>
  <c r="AE62" i="7" l="1"/>
  <c r="AC61" i="7"/>
  <c r="AC60" i="7"/>
  <c r="AC59" i="7"/>
  <c r="AC58" i="7"/>
  <c r="AC57" i="7"/>
  <c r="AC52" i="7"/>
  <c r="AC47" i="7"/>
  <c r="AC42" i="7"/>
  <c r="AC37" i="7"/>
  <c r="AC29" i="7"/>
  <c r="AC24" i="7"/>
  <c r="AC20" i="7"/>
  <c r="AC14" i="7"/>
  <c r="AC9" i="7"/>
  <c r="AC62" i="7" l="1"/>
  <c r="AB9" i="7" l="1"/>
  <c r="AB14" i="7"/>
  <c r="AB20" i="7"/>
  <c r="AB24" i="7"/>
  <c r="AB29" i="7"/>
  <c r="AB37" i="7"/>
  <c r="AB42" i="7"/>
  <c r="AB47" i="7"/>
  <c r="AB52" i="7"/>
  <c r="AB57" i="7"/>
  <c r="AB58" i="7"/>
  <c r="AB59" i="7"/>
  <c r="AB60" i="7"/>
  <c r="AB61" i="7"/>
  <c r="AB62" i="7" l="1"/>
  <c r="AA40" i="7" l="1"/>
  <c r="AA59" i="7" s="1"/>
  <c r="AA39" i="7"/>
  <c r="AA17" i="7"/>
  <c r="AA20" i="7" s="1"/>
  <c r="AA9" i="7"/>
  <c r="AA14" i="7"/>
  <c r="AA24" i="7"/>
  <c r="AA29" i="7"/>
  <c r="AA37" i="7"/>
  <c r="AA47" i="7"/>
  <c r="AA52" i="7"/>
  <c r="AA57" i="7"/>
  <c r="AA60" i="7"/>
  <c r="AA61" i="7"/>
  <c r="AA42" i="7" l="1"/>
  <c r="AA58" i="7"/>
  <c r="AA62" i="7" s="1"/>
  <c r="Z9" i="7" l="1"/>
  <c r="Z14" i="7"/>
  <c r="Z20" i="7"/>
  <c r="Z24" i="7"/>
  <c r="Z29" i="7"/>
  <c r="Z58" i="7"/>
  <c r="Z37" i="7"/>
  <c r="Z42" i="7"/>
  <c r="Z47" i="7"/>
  <c r="Z52" i="7"/>
  <c r="Z57" i="7"/>
  <c r="Z59" i="7"/>
  <c r="Z60" i="7"/>
  <c r="Z61" i="7"/>
  <c r="Z62" i="7" l="1"/>
  <c r="Y59" i="7" l="1"/>
  <c r="Y34" i="7"/>
  <c r="Y58" i="7" s="1"/>
  <c r="Y47" i="7"/>
  <c r="X47" i="7"/>
  <c r="W47" i="7"/>
  <c r="V47" i="7"/>
  <c r="Y20" i="7"/>
  <c r="Y9" i="7"/>
  <c r="Y14" i="7"/>
  <c r="Y24" i="7"/>
  <c r="Y29" i="7"/>
  <c r="Y42" i="7"/>
  <c r="Y52" i="7"/>
  <c r="Y57" i="7"/>
  <c r="Y60" i="7"/>
  <c r="Y61" i="7"/>
  <c r="Y37" i="7" l="1"/>
  <c r="Y62" i="7"/>
  <c r="X9" i="7" l="1"/>
  <c r="X14" i="7"/>
  <c r="X20" i="7"/>
  <c r="X24" i="7"/>
  <c r="X29" i="7"/>
  <c r="X37" i="7"/>
  <c r="X42" i="7"/>
  <c r="X52" i="7"/>
  <c r="X57" i="7"/>
  <c r="X58" i="7"/>
  <c r="X59" i="7"/>
  <c r="X60" i="7"/>
  <c r="X61" i="7"/>
  <c r="X62" i="7" l="1"/>
  <c r="W58" i="7" l="1"/>
  <c r="W61" i="7"/>
  <c r="W14" i="7"/>
  <c r="W9" i="7"/>
  <c r="W20" i="7"/>
  <c r="W24" i="7"/>
  <c r="W29" i="7"/>
  <c r="W37" i="7"/>
  <c r="W42" i="7"/>
  <c r="W52" i="7"/>
  <c r="W57" i="7"/>
  <c r="W59" i="7"/>
  <c r="W60" i="7"/>
  <c r="V59" i="7"/>
  <c r="T59" i="7"/>
  <c r="T58" i="7"/>
  <c r="U59" i="7"/>
  <c r="V6" i="7"/>
  <c r="V39" i="7"/>
  <c r="V42" i="7" s="1"/>
  <c r="V22" i="7"/>
  <c r="V24" i="7" s="1"/>
  <c r="V17" i="7"/>
  <c r="V20" i="7" s="1"/>
  <c r="V14" i="7"/>
  <c r="V29" i="7"/>
  <c r="V37" i="7"/>
  <c r="V52" i="7"/>
  <c r="V57" i="7"/>
  <c r="V60" i="7"/>
  <c r="V61" i="7"/>
  <c r="T57" i="7"/>
  <c r="T60" i="7"/>
  <c r="T61" i="7"/>
  <c r="T52" i="7"/>
  <c r="T47" i="7"/>
  <c r="T42" i="7"/>
  <c r="T37" i="7"/>
  <c r="T29" i="7"/>
  <c r="T24" i="7"/>
  <c r="T20" i="7"/>
  <c r="T14" i="7"/>
  <c r="T9" i="7"/>
  <c r="U24" i="7"/>
  <c r="U57" i="7"/>
  <c r="U58" i="7"/>
  <c r="U60" i="7"/>
  <c r="U61" i="7"/>
  <c r="U52" i="7"/>
  <c r="U47" i="7"/>
  <c r="U42" i="7"/>
  <c r="U37" i="7"/>
  <c r="U29" i="7"/>
  <c r="U20" i="7"/>
  <c r="U14" i="7"/>
  <c r="U9" i="7"/>
  <c r="S57" i="7"/>
  <c r="S58" i="7"/>
  <c r="S59" i="7"/>
  <c r="S60" i="7"/>
  <c r="S61" i="7"/>
  <c r="S52" i="7"/>
  <c r="S47" i="7"/>
  <c r="S42" i="7"/>
  <c r="S37" i="7"/>
  <c r="S29" i="7"/>
  <c r="S24" i="7"/>
  <c r="S20" i="7"/>
  <c r="S14" i="7"/>
  <c r="S9" i="7"/>
  <c r="R57" i="7"/>
  <c r="R58" i="7"/>
  <c r="R59" i="7"/>
  <c r="R60" i="7"/>
  <c r="R61" i="7"/>
  <c r="R52" i="7"/>
  <c r="R47" i="7"/>
  <c r="R42" i="7"/>
  <c r="R37" i="7"/>
  <c r="R29" i="7"/>
  <c r="R24" i="7"/>
  <c r="R20" i="7"/>
  <c r="R14" i="7"/>
  <c r="R9" i="7"/>
  <c r="Q57" i="7"/>
  <c r="Q58" i="7"/>
  <c r="Q59" i="7"/>
  <c r="Q60" i="7"/>
  <c r="Q61" i="7"/>
  <c r="Q52" i="7"/>
  <c r="Q47" i="7"/>
  <c r="Q42" i="7"/>
  <c r="Q37" i="7"/>
  <c r="Q29" i="7"/>
  <c r="Q24" i="7"/>
  <c r="Q20" i="7"/>
  <c r="Q14" i="7"/>
  <c r="Q9" i="7"/>
  <c r="P9" i="7"/>
  <c r="P14" i="7"/>
  <c r="P20" i="7"/>
  <c r="P24" i="7"/>
  <c r="P29" i="7"/>
  <c r="P37" i="7"/>
  <c r="P42" i="7"/>
  <c r="P47" i="7"/>
  <c r="P52" i="7"/>
  <c r="P57" i="7"/>
  <c r="P58" i="7"/>
  <c r="P59" i="7"/>
  <c r="P60" i="7"/>
  <c r="P61" i="7"/>
  <c r="L57" i="7"/>
  <c r="M57" i="7"/>
  <c r="N57" i="7"/>
  <c r="O57" i="7"/>
  <c r="K57" i="7"/>
  <c r="O58" i="7"/>
  <c r="O59" i="7"/>
  <c r="O60" i="7"/>
  <c r="O61" i="7"/>
  <c r="O52" i="7"/>
  <c r="O47" i="7"/>
  <c r="O42" i="7"/>
  <c r="O37" i="7"/>
  <c r="O29" i="7"/>
  <c r="O24" i="7"/>
  <c r="O20" i="7"/>
  <c r="O14" i="7"/>
  <c r="O9" i="7"/>
  <c r="N20" i="7"/>
  <c r="N58" i="7"/>
  <c r="N59" i="7"/>
  <c r="N60" i="7"/>
  <c r="N61" i="7"/>
  <c r="N52" i="7"/>
  <c r="N47" i="7"/>
  <c r="N42" i="7"/>
  <c r="N37" i="7"/>
  <c r="N29" i="7"/>
  <c r="N24" i="7"/>
  <c r="N14" i="7"/>
  <c r="N9" i="7"/>
  <c r="M61" i="7"/>
  <c r="M59" i="7"/>
  <c r="M58" i="7"/>
  <c r="M60" i="7"/>
  <c r="M20" i="7"/>
  <c r="M52" i="7"/>
  <c r="M47" i="7"/>
  <c r="M42" i="7"/>
  <c r="M37" i="7"/>
  <c r="M29" i="7"/>
  <c r="M14" i="7"/>
  <c r="M9" i="7"/>
  <c r="M24" i="7"/>
  <c r="L14" i="7"/>
  <c r="L20" i="7"/>
  <c r="L24" i="7"/>
  <c r="L29" i="7"/>
  <c r="L37" i="7"/>
  <c r="L42" i="7"/>
  <c r="L47" i="7"/>
  <c r="L52" i="7"/>
  <c r="L58" i="7"/>
  <c r="L59" i="7"/>
  <c r="L60" i="7"/>
  <c r="L61" i="7"/>
  <c r="L9" i="7"/>
  <c r="K9" i="7"/>
  <c r="K58" i="7"/>
  <c r="K59" i="7"/>
  <c r="K60" i="7"/>
  <c r="K61" i="7"/>
  <c r="K52" i="7"/>
  <c r="K47" i="7"/>
  <c r="K42" i="7"/>
  <c r="K37" i="7"/>
  <c r="K29" i="7"/>
  <c r="K24" i="7"/>
  <c r="K20" i="7"/>
  <c r="K14" i="7"/>
  <c r="J20" i="7"/>
  <c r="J58" i="7"/>
  <c r="J59" i="7"/>
  <c r="J61" i="7"/>
  <c r="J57" i="7"/>
  <c r="J62" i="7" s="1"/>
  <c r="J60" i="7"/>
  <c r="J52" i="7"/>
  <c r="J47" i="7"/>
  <c r="J42" i="7"/>
  <c r="J37" i="7"/>
  <c r="J29" i="7"/>
  <c r="J24" i="7"/>
  <c r="J14" i="7"/>
  <c r="J9" i="7"/>
  <c r="I57" i="7"/>
  <c r="I62" i="7" s="1"/>
  <c r="I58" i="7"/>
  <c r="I59" i="7"/>
  <c r="I60" i="7"/>
  <c r="I61" i="7"/>
  <c r="I52" i="7"/>
  <c r="I47" i="7"/>
  <c r="I42" i="7"/>
  <c r="I37" i="7"/>
  <c r="I29" i="7"/>
  <c r="I24" i="7"/>
  <c r="I20" i="7"/>
  <c r="I14" i="7"/>
  <c r="I9" i="7"/>
  <c r="H57" i="7"/>
  <c r="H62" i="7" s="1"/>
  <c r="H58" i="7"/>
  <c r="H59" i="7"/>
  <c r="H60" i="7"/>
  <c r="H61" i="7"/>
  <c r="G57" i="7"/>
  <c r="G62" i="7" s="1"/>
  <c r="G58" i="7"/>
  <c r="G59" i="7"/>
  <c r="G60" i="7"/>
  <c r="G61" i="7"/>
  <c r="F57" i="7"/>
  <c r="F62" i="7" s="1"/>
  <c r="F58" i="7"/>
  <c r="F59" i="7"/>
  <c r="F60" i="7"/>
  <c r="F61" i="7"/>
  <c r="E57" i="7"/>
  <c r="E62" i="7" s="1"/>
  <c r="E58" i="7"/>
  <c r="E59" i="7"/>
  <c r="E60" i="7"/>
  <c r="E61" i="7"/>
  <c r="D57" i="7"/>
  <c r="D62" i="7" s="1"/>
  <c r="D58" i="7"/>
  <c r="D59" i="7"/>
  <c r="D60" i="7"/>
  <c r="D61" i="7"/>
  <c r="C57" i="7"/>
  <c r="C62" i="7" s="1"/>
  <c r="C58" i="7"/>
  <c r="C59" i="7"/>
  <c r="C60" i="7"/>
  <c r="C61" i="7"/>
  <c r="B57" i="7"/>
  <c r="B62" i="7" s="1"/>
  <c r="B58" i="7"/>
  <c r="B59" i="7"/>
  <c r="B60" i="7"/>
  <c r="B61" i="7"/>
  <c r="H52" i="7"/>
  <c r="G52" i="7"/>
  <c r="F52" i="7"/>
  <c r="E52" i="7"/>
  <c r="D52" i="7"/>
  <c r="C52" i="7"/>
  <c r="B52" i="7"/>
  <c r="H47" i="7"/>
  <c r="G47" i="7"/>
  <c r="F47" i="7"/>
  <c r="E47" i="7"/>
  <c r="D47" i="7"/>
  <c r="C47" i="7"/>
  <c r="B47" i="7"/>
  <c r="H42" i="7"/>
  <c r="G42" i="7"/>
  <c r="F42" i="7"/>
  <c r="E42" i="7"/>
  <c r="D42" i="7"/>
  <c r="C42" i="7"/>
  <c r="B42" i="7"/>
  <c r="H37" i="7"/>
  <c r="G37" i="7"/>
  <c r="F37" i="7"/>
  <c r="E37" i="7"/>
  <c r="D37" i="7"/>
  <c r="C37" i="7"/>
  <c r="B37" i="7"/>
  <c r="H29" i="7"/>
  <c r="G29" i="7"/>
  <c r="F29" i="7"/>
  <c r="E29" i="7"/>
  <c r="D29" i="7"/>
  <c r="C29" i="7"/>
  <c r="B29" i="7"/>
  <c r="H24" i="7"/>
  <c r="G24" i="7"/>
  <c r="F24" i="7"/>
  <c r="E24" i="7"/>
  <c r="D24" i="7"/>
  <c r="C24" i="7"/>
  <c r="B24" i="7"/>
  <c r="H20" i="7"/>
  <c r="G20" i="7"/>
  <c r="F20" i="7"/>
  <c r="E20" i="7"/>
  <c r="D20" i="7"/>
  <c r="C20" i="7"/>
  <c r="B20" i="7"/>
  <c r="H14" i="7"/>
  <c r="G14" i="7"/>
  <c r="F14" i="7"/>
  <c r="E14" i="7"/>
  <c r="D14" i="7"/>
  <c r="C14" i="7"/>
  <c r="B14" i="7"/>
  <c r="H9" i="7"/>
  <c r="G9" i="7"/>
  <c r="F9" i="7"/>
  <c r="E9" i="7"/>
  <c r="D9" i="7"/>
  <c r="C9" i="7"/>
  <c r="B9" i="7"/>
  <c r="S62" i="7" l="1"/>
  <c r="W62" i="7"/>
  <c r="R62" i="7"/>
  <c r="V58" i="7"/>
  <c r="V62" i="7" s="1"/>
  <c r="V9" i="7"/>
  <c r="U62" i="7"/>
  <c r="T62" i="7"/>
  <c r="P62" i="7"/>
  <c r="M62" i="7"/>
  <c r="Q62" i="7"/>
  <c r="Q64" i="7"/>
  <c r="K62" i="7"/>
  <c r="L62" i="7"/>
  <c r="N62" i="7"/>
  <c r="O62" i="7"/>
</calcChain>
</file>

<file path=xl/sharedStrings.xml><?xml version="1.0" encoding="utf-8"?>
<sst xmlns="http://schemas.openxmlformats.org/spreadsheetml/2006/main" count="72" uniqueCount="31">
  <si>
    <t>1990</t>
  </si>
  <si>
    <t>1991</t>
  </si>
  <si>
    <t>1992</t>
  </si>
  <si>
    <t>1993</t>
  </si>
  <si>
    <t>1994</t>
  </si>
  <si>
    <t>1995</t>
  </si>
  <si>
    <t>Veterinary Medicine</t>
  </si>
  <si>
    <t>1996</t>
  </si>
  <si>
    <t>Agriculture</t>
  </si>
  <si>
    <t>Total</t>
  </si>
  <si>
    <t>Architecture</t>
  </si>
  <si>
    <t>Arts &amp; Sciences</t>
  </si>
  <si>
    <t>Business</t>
  </si>
  <si>
    <t>Education</t>
  </si>
  <si>
    <t>Engineering</t>
  </si>
  <si>
    <t>Technology</t>
  </si>
  <si>
    <t>Masters</t>
  </si>
  <si>
    <t>PhD's</t>
  </si>
  <si>
    <t>1st Professional</t>
  </si>
  <si>
    <t>Degrees Conferred by College</t>
  </si>
  <si>
    <t>Associate</t>
  </si>
  <si>
    <t>Bachelor's</t>
  </si>
  <si>
    <t>Total Degrees</t>
  </si>
  <si>
    <t>Master's</t>
  </si>
  <si>
    <t>n/a</t>
  </si>
  <si>
    <t>PhDs</t>
  </si>
  <si>
    <t>Associate's</t>
  </si>
  <si>
    <t>Health &amp; Human Sci</t>
  </si>
  <si>
    <t>V.P. for Res/Grad Sch</t>
  </si>
  <si>
    <t>Leadership Studies</t>
  </si>
  <si>
    <t xml:space="preserve">    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</si>
</sst>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0" fontId="12" fillId="0" borderId="0" applyFill="0" applyBorder="0" applyAlignment="0" applyProtection="0"/>
    <xf numFmtId="0" fontId="23" fillId="0" borderId="0" applyNumberFormat="0" applyFill="0" applyBorder="0" applyAlignment="0" applyProtection="0"/>
    <xf numFmtId="2" fontId="12" fillId="0" borderId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34" fillId="0" borderId="0"/>
    <xf numFmtId="0" fontId="9" fillId="23" borderId="7" applyNumberFormat="0" applyFont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5" fillId="0" borderId="0"/>
    <xf numFmtId="0" fontId="4" fillId="0" borderId="0"/>
    <xf numFmtId="0" fontId="35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8" fillId="49" borderId="0" applyNumberFormat="0" applyBorder="0" applyAlignment="0" applyProtection="0"/>
    <xf numFmtId="0" fontId="39" fillId="50" borderId="40" applyNumberFormat="0" applyAlignment="0" applyProtection="0"/>
    <xf numFmtId="0" fontId="40" fillId="51" borderId="41" applyNumberFormat="0" applyAlignment="0" applyProtection="0"/>
    <xf numFmtId="0" fontId="41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43" fillId="0" borderId="42" applyNumberFormat="0" applyFill="0" applyAlignment="0" applyProtection="0"/>
    <xf numFmtId="0" fontId="44" fillId="0" borderId="43" applyNumberFormat="0" applyFill="0" applyAlignment="0" applyProtection="0"/>
    <xf numFmtId="0" fontId="45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46" fillId="53" borderId="40" applyNumberFormat="0" applyAlignment="0" applyProtection="0"/>
    <xf numFmtId="0" fontId="47" fillId="0" borderId="45" applyNumberFormat="0" applyFill="0" applyAlignment="0" applyProtection="0"/>
    <xf numFmtId="0" fontId="48" fillId="54" borderId="0" applyNumberFormat="0" applyBorder="0" applyAlignment="0" applyProtection="0"/>
    <xf numFmtId="0" fontId="36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2" fillId="55" borderId="46" applyNumberFormat="0" applyFont="0" applyAlignment="0" applyProtection="0"/>
    <xf numFmtId="0" fontId="49" fillId="50" borderId="47" applyNumberFormat="0" applyAlignment="0" applyProtection="0"/>
    <xf numFmtId="0" fontId="50" fillId="0" borderId="0" applyNumberFormat="0" applyFill="0" applyBorder="0" applyAlignment="0" applyProtection="0"/>
    <xf numFmtId="0" fontId="51" fillId="0" borderId="48" applyNumberFormat="0" applyFill="0" applyAlignment="0" applyProtection="0"/>
    <xf numFmtId="0" fontId="52" fillId="0" borderId="0" applyNumberFormat="0" applyFill="0" applyBorder="0" applyAlignment="0" applyProtection="0"/>
    <xf numFmtId="0" fontId="1" fillId="0" borderId="0"/>
  </cellStyleXfs>
  <cellXfs count="100">
    <xf numFmtId="0" fontId="0" fillId="0" borderId="0" xfId="0"/>
    <xf numFmtId="3" fontId="8" fillId="0" borderId="14" xfId="0" applyNumberFormat="1" applyFont="1" applyBorder="1"/>
    <xf numFmtId="0" fontId="5" fillId="0" borderId="10" xfId="0" applyFont="1" applyBorder="1" applyAlignment="1">
      <alignment horizontal="right"/>
    </xf>
    <xf numFmtId="3" fontId="5" fillId="0" borderId="14" xfId="0" applyNumberFormat="1" applyFont="1" applyBorder="1"/>
    <xf numFmtId="0" fontId="9" fillId="0" borderId="10" xfId="0" applyFont="1" applyBorder="1" applyAlignment="1">
      <alignment horizontal="right"/>
    </xf>
    <xf numFmtId="3" fontId="5" fillId="0" borderId="15" xfId="0" applyNumberFormat="1" applyFont="1" applyBorder="1"/>
    <xf numFmtId="3" fontId="5" fillId="0" borderId="21" xfId="0" applyNumberFormat="1" applyFont="1" applyBorder="1"/>
    <xf numFmtId="0" fontId="8" fillId="0" borderId="10" xfId="0" applyFont="1" applyBorder="1" applyAlignment="1">
      <alignment horizontal="right"/>
    </xf>
    <xf numFmtId="3" fontId="8" fillId="0" borderId="15" xfId="0" applyNumberFormat="1" applyFont="1" applyBorder="1"/>
    <xf numFmtId="3" fontId="8" fillId="0" borderId="21" xfId="0" applyNumberFormat="1" applyFont="1" applyBorder="1"/>
    <xf numFmtId="0" fontId="6" fillId="0" borderId="10" xfId="0" applyFont="1" applyBorder="1" applyAlignment="1">
      <alignment horizontal="right"/>
    </xf>
    <xf numFmtId="3" fontId="6" fillId="0" borderId="15" xfId="0" applyNumberFormat="1" applyFont="1" applyBorder="1"/>
    <xf numFmtId="3" fontId="6" fillId="0" borderId="14" xfId="0" applyNumberFormat="1" applyFont="1" applyBorder="1"/>
    <xf numFmtId="3" fontId="6" fillId="0" borderId="21" xfId="0" applyNumberFormat="1" applyFont="1" applyBorder="1"/>
    <xf numFmtId="0" fontId="0" fillId="0" borderId="17" xfId="0" applyBorder="1"/>
    <xf numFmtId="0" fontId="11" fillId="0" borderId="22" xfId="0" applyFont="1" applyBorder="1"/>
    <xf numFmtId="0" fontId="11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6" fillId="0" borderId="35" xfId="0" applyFont="1" applyBorder="1"/>
    <xf numFmtId="0" fontId="9" fillId="0" borderId="0" xfId="0" applyFont="1" applyAlignment="1">
      <alignment horizontal="right"/>
    </xf>
    <xf numFmtId="0" fontId="9" fillId="0" borderId="15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3" fontId="6" fillId="0" borderId="25" xfId="0" applyNumberFormat="1" applyFont="1" applyBorder="1" applyAlignment="1">
      <alignment horizontal="right"/>
    </xf>
    <xf numFmtId="3" fontId="6" fillId="0" borderId="31" xfId="0" applyNumberFormat="1" applyFont="1" applyBorder="1" applyAlignment="1">
      <alignment horizontal="right"/>
    </xf>
    <xf numFmtId="0" fontId="16" fillId="0" borderId="26" xfId="0" applyFont="1" applyBorder="1" applyAlignment="1">
      <alignment horizontal="left"/>
    </xf>
    <xf numFmtId="0" fontId="16" fillId="0" borderId="26" xfId="0" applyFont="1" applyBorder="1"/>
    <xf numFmtId="3" fontId="9" fillId="0" borderId="15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15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3" fontId="8" fillId="0" borderId="16" xfId="0" applyNumberFormat="1" applyFont="1" applyBorder="1"/>
    <xf numFmtId="3" fontId="8" fillId="0" borderId="20" xfId="0" applyNumberFormat="1" applyFont="1" applyBorder="1"/>
    <xf numFmtId="3" fontId="8" fillId="0" borderId="30" xfId="0" applyNumberFormat="1" applyFont="1" applyBorder="1"/>
    <xf numFmtId="3" fontId="6" fillId="0" borderId="16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right"/>
    </xf>
    <xf numFmtId="0" fontId="9" fillId="0" borderId="24" xfId="0" applyFont="1" applyBorder="1"/>
    <xf numFmtId="0" fontId="9" fillId="0" borderId="23" xfId="0" applyFont="1" applyBorder="1"/>
    <xf numFmtId="0" fontId="9" fillId="0" borderId="36" xfId="0" applyFont="1" applyBorder="1"/>
    <xf numFmtId="0" fontId="9" fillId="0" borderId="0" xfId="0" applyFont="1" applyAlignment="1">
      <alignment horizontal="centerContinuous"/>
    </xf>
    <xf numFmtId="0" fontId="9" fillId="0" borderId="15" xfId="0" applyFont="1" applyBorder="1" applyAlignment="1">
      <alignment horizontal="centerContinuous"/>
    </xf>
    <xf numFmtId="0" fontId="9" fillId="0" borderId="15" xfId="0" applyFont="1" applyBorder="1"/>
    <xf numFmtId="0" fontId="9" fillId="0" borderId="14" xfId="0" applyFont="1" applyBorder="1"/>
    <xf numFmtId="0" fontId="9" fillId="0" borderId="0" xfId="0" applyFont="1"/>
    <xf numFmtId="3" fontId="9" fillId="0" borderId="27" xfId="0" applyNumberFormat="1" applyFont="1" applyBorder="1"/>
    <xf numFmtId="3" fontId="9" fillId="0" borderId="28" xfId="0" applyNumberFormat="1" applyFont="1" applyBorder="1"/>
    <xf numFmtId="3" fontId="9" fillId="0" borderId="29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17" fillId="0" borderId="0" xfId="0" applyFont="1"/>
    <xf numFmtId="3" fontId="5" fillId="0" borderId="0" xfId="0" applyNumberFormat="1" applyFont="1"/>
    <xf numFmtId="3" fontId="0" fillId="0" borderId="0" xfId="0" applyNumberFormat="1"/>
    <xf numFmtId="0" fontId="11" fillId="0" borderId="13" xfId="0" applyFont="1" applyBorder="1" applyAlignment="1">
      <alignment horizontal="center"/>
    </xf>
    <xf numFmtId="3" fontId="6" fillId="0" borderId="38" xfId="0" applyNumberFormat="1" applyFont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15" fillId="0" borderId="32" xfId="0" applyFont="1" applyBorder="1" applyAlignment="1">
      <alignment horizontal="centerContinuous" wrapText="1"/>
    </xf>
    <xf numFmtId="0" fontId="15" fillId="0" borderId="17" xfId="0" applyFont="1" applyBorder="1" applyAlignment="1">
      <alignment horizontal="centerContinuous" wrapText="1"/>
    </xf>
    <xf numFmtId="0" fontId="14" fillId="0" borderId="34" xfId="0" applyFont="1" applyBorder="1" applyAlignment="1">
      <alignment horizontal="centerContinuous"/>
    </xf>
    <xf numFmtId="0" fontId="0" fillId="0" borderId="39" xfId="0" applyBorder="1" applyAlignment="1">
      <alignment horizontal="centerContinuous"/>
    </xf>
    <xf numFmtId="0" fontId="0" fillId="0" borderId="37" xfId="0" applyBorder="1" applyAlignment="1">
      <alignment horizontal="centerContinuous"/>
    </xf>
    <xf numFmtId="3" fontId="5" fillId="24" borderId="15" xfId="0" applyNumberFormat="1" applyFont="1" applyFill="1" applyBorder="1"/>
    <xf numFmtId="3" fontId="5" fillId="24" borderId="14" xfId="0" applyNumberFormat="1" applyFont="1" applyFill="1" applyBorder="1"/>
    <xf numFmtId="0" fontId="3" fillId="0" borderId="10" xfId="0" applyFont="1" applyBorder="1" applyAlignment="1">
      <alignment horizontal="right"/>
    </xf>
    <xf numFmtId="3" fontId="3" fillId="0" borderId="14" xfId="0" applyNumberFormat="1" applyFont="1" applyBorder="1" applyAlignment="1">
      <alignment horizontal="center"/>
    </xf>
    <xf numFmtId="0" fontId="9" fillId="0" borderId="49" xfId="0" applyFont="1" applyBorder="1"/>
    <xf numFmtId="3" fontId="6" fillId="0" borderId="50" xfId="0" applyNumberFormat="1" applyFont="1" applyBorder="1" applyAlignment="1">
      <alignment horizontal="right"/>
    </xf>
    <xf numFmtId="3" fontId="6" fillId="0" borderId="5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0" xfId="0" applyFont="1" applyBorder="1"/>
    <xf numFmtId="3" fontId="9" fillId="0" borderId="15" xfId="0" applyNumberFormat="1" applyFont="1" applyBorder="1"/>
    <xf numFmtId="3" fontId="9" fillId="0" borderId="14" xfId="0" applyNumberFormat="1" applyFont="1" applyBorder="1"/>
    <xf numFmtId="3" fontId="9" fillId="0" borderId="21" xfId="0" applyNumberFormat="1" applyFont="1" applyBorder="1"/>
    <xf numFmtId="3" fontId="8" fillId="0" borderId="25" xfId="0" applyNumberFormat="1" applyFont="1" applyBorder="1"/>
    <xf numFmtId="3" fontId="8" fillId="0" borderId="31" xfId="0" applyNumberFormat="1" applyFont="1" applyBorder="1"/>
    <xf numFmtId="3" fontId="8" fillId="0" borderId="54" xfId="0" applyNumberFormat="1" applyFont="1" applyBorder="1"/>
    <xf numFmtId="0" fontId="6" fillId="0" borderId="38" xfId="0" applyFont="1" applyBorder="1" applyAlignment="1">
      <alignment horizontal="right"/>
    </xf>
    <xf numFmtId="0" fontId="6" fillId="0" borderId="26" xfId="0" applyFont="1" applyBorder="1" applyAlignment="1">
      <alignment horizontal="left"/>
    </xf>
    <xf numFmtId="0" fontId="6" fillId="0" borderId="53" xfId="0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5" xfId="0" applyNumberFormat="1" applyFont="1" applyBorder="1" applyAlignment="1">
      <alignment horizontal="right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Continuous"/>
    </xf>
    <xf numFmtId="0" fontId="0" fillId="0" borderId="57" xfId="0" applyBorder="1" applyAlignment="1">
      <alignment horizontal="centerContinuous"/>
    </xf>
    <xf numFmtId="0" fontId="0" fillId="0" borderId="13" xfId="0" applyBorder="1"/>
    <xf numFmtId="3" fontId="6" fillId="0" borderId="27" xfId="0" applyNumberFormat="1" applyFont="1" applyBorder="1" applyAlignment="1">
      <alignment horizontal="right"/>
    </xf>
    <xf numFmtId="0" fontId="9" fillId="0" borderId="50" xfId="0" applyFont="1" applyBorder="1"/>
    <xf numFmtId="0" fontId="11" fillId="0" borderId="58" xfId="0" applyFont="1" applyBorder="1" applyAlignment="1">
      <alignment horizontal="center"/>
    </xf>
    <xf numFmtId="0" fontId="0" fillId="0" borderId="34" xfId="0" applyBorder="1"/>
    <xf numFmtId="0" fontId="0" fillId="0" borderId="15" xfId="0" applyBorder="1"/>
    <xf numFmtId="3" fontId="6" fillId="0" borderId="52" xfId="0" applyNumberFormat="1" applyFont="1" applyBorder="1"/>
    <xf numFmtId="3" fontId="0" fillId="0" borderId="15" xfId="0" applyNumberFormat="1" applyBorder="1"/>
    <xf numFmtId="3" fontId="6" fillId="0" borderId="25" xfId="0" applyNumberFormat="1" applyFont="1" applyBorder="1"/>
    <xf numFmtId="0" fontId="0" fillId="0" borderId="50" xfId="0" applyBorder="1"/>
    <xf numFmtId="0" fontId="0" fillId="0" borderId="0" xfId="0" applyAlignment="1">
      <alignment wrapText="1"/>
    </xf>
    <xf numFmtId="0" fontId="7" fillId="0" borderId="33" xfId="0" applyFont="1" applyBorder="1" applyAlignment="1">
      <alignment horizontal="centerContinuous"/>
    </xf>
    <xf numFmtId="0" fontId="0" fillId="0" borderId="11" xfId="0" applyBorder="1"/>
  </cellXfs>
  <cellStyles count="100">
    <cellStyle name="20% - Accent1" xfId="1" builtinId="30" customBuiltin="1"/>
    <cellStyle name="20% - Accent1 2" xfId="50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2" xr:uid="{00000000-0005-0000-0000-000005000000}"/>
    <cellStyle name="20% - Accent4" xfId="4" builtinId="42" customBuiltin="1"/>
    <cellStyle name="20% - Accent4 2" xfId="53" xr:uid="{00000000-0005-0000-0000-000007000000}"/>
    <cellStyle name="20% - Accent5" xfId="5" builtinId="46" customBuiltin="1"/>
    <cellStyle name="20% - Accent5 2" xfId="54" xr:uid="{00000000-0005-0000-0000-000009000000}"/>
    <cellStyle name="20% - Accent6" xfId="6" builtinId="50" customBuiltin="1"/>
    <cellStyle name="20% - Accent6 2" xfId="55" xr:uid="{00000000-0005-0000-0000-00000B000000}"/>
    <cellStyle name="40% - Accent1" xfId="7" builtinId="31" customBuiltin="1"/>
    <cellStyle name="40% - Accent1 2" xfId="56" xr:uid="{00000000-0005-0000-0000-00000D000000}"/>
    <cellStyle name="40% - Accent2" xfId="8" builtinId="35" customBuiltin="1"/>
    <cellStyle name="40% - Accent2 2" xfId="57" xr:uid="{00000000-0005-0000-0000-00000F000000}"/>
    <cellStyle name="40% - Accent3" xfId="9" builtinId="39" customBuiltin="1"/>
    <cellStyle name="40% - Accent3 2" xfId="58" xr:uid="{00000000-0005-0000-0000-000011000000}"/>
    <cellStyle name="40% - Accent4" xfId="10" builtinId="43" customBuiltin="1"/>
    <cellStyle name="40% - Accent4 2" xfId="59" xr:uid="{00000000-0005-0000-0000-000013000000}"/>
    <cellStyle name="40% - Accent5" xfId="11" builtinId="47" customBuiltin="1"/>
    <cellStyle name="40% - Accent5 2" xfId="60" xr:uid="{00000000-0005-0000-0000-000015000000}"/>
    <cellStyle name="40% - Accent6" xfId="12" builtinId="51" customBuiltin="1"/>
    <cellStyle name="40% - Accent6 2" xfId="61" xr:uid="{00000000-0005-0000-0000-000017000000}"/>
    <cellStyle name="60% - Accent1" xfId="13" builtinId="32" customBuiltin="1"/>
    <cellStyle name="60% - Accent1 2" xfId="62" xr:uid="{00000000-0005-0000-0000-000019000000}"/>
    <cellStyle name="60% - Accent2" xfId="14" builtinId="36" customBuiltin="1"/>
    <cellStyle name="60% - Accent2 2" xfId="63" xr:uid="{00000000-0005-0000-0000-00001B000000}"/>
    <cellStyle name="60% - Accent3" xfId="15" builtinId="40" customBuiltin="1"/>
    <cellStyle name="60% - Accent3 2" xfId="64" xr:uid="{00000000-0005-0000-0000-00001D000000}"/>
    <cellStyle name="60% - Accent4" xfId="16" builtinId="44" customBuiltin="1"/>
    <cellStyle name="60% - Accent4 2" xfId="65" xr:uid="{00000000-0005-0000-0000-00001F000000}"/>
    <cellStyle name="60% - Accent5" xfId="17" builtinId="48" customBuiltin="1"/>
    <cellStyle name="60% - Accent5 2" xfId="66" xr:uid="{00000000-0005-0000-0000-000021000000}"/>
    <cellStyle name="60% - Accent6" xfId="18" builtinId="52" customBuiltin="1"/>
    <cellStyle name="60% - Accent6 2" xfId="67" xr:uid="{00000000-0005-0000-0000-000023000000}"/>
    <cellStyle name="Accent1" xfId="19" builtinId="29" customBuiltin="1"/>
    <cellStyle name="Accent1 2" xfId="68" xr:uid="{00000000-0005-0000-0000-000025000000}"/>
    <cellStyle name="Accent2" xfId="20" builtinId="33" customBuiltin="1"/>
    <cellStyle name="Accent2 2" xfId="69" xr:uid="{00000000-0005-0000-0000-000027000000}"/>
    <cellStyle name="Accent3" xfId="21" builtinId="37" customBuiltin="1"/>
    <cellStyle name="Accent3 2" xfId="70" xr:uid="{00000000-0005-0000-0000-000029000000}"/>
    <cellStyle name="Accent4" xfId="22" builtinId="41" customBuiltin="1"/>
    <cellStyle name="Accent4 2" xfId="71" xr:uid="{00000000-0005-0000-0000-00002B000000}"/>
    <cellStyle name="Accent5" xfId="23" builtinId="45" customBuiltin="1"/>
    <cellStyle name="Accent5 2" xfId="72" xr:uid="{00000000-0005-0000-0000-00002D000000}"/>
    <cellStyle name="Accent6" xfId="24" builtinId="49" customBuiltin="1"/>
    <cellStyle name="Accent6 2" xfId="73" xr:uid="{00000000-0005-0000-0000-00002F000000}"/>
    <cellStyle name="Bad" xfId="25" builtinId="27" customBuiltin="1"/>
    <cellStyle name="Bad 2" xfId="74" xr:uid="{00000000-0005-0000-0000-000031000000}"/>
    <cellStyle name="Calculation" xfId="26" builtinId="22" customBuiltin="1"/>
    <cellStyle name="Calculation 2" xfId="75" xr:uid="{00000000-0005-0000-0000-000033000000}"/>
    <cellStyle name="Check Cell" xfId="27" builtinId="23" customBuiltin="1"/>
    <cellStyle name="Check Cell 2" xfId="76" xr:uid="{00000000-0005-0000-0000-000035000000}"/>
    <cellStyle name="Date" xfId="28" xr:uid="{00000000-0005-0000-0000-000036000000}"/>
    <cellStyle name="Explanatory Text" xfId="29" builtinId="53" customBuiltin="1"/>
    <cellStyle name="Explanatory Text 2" xfId="77" xr:uid="{00000000-0005-0000-0000-000038000000}"/>
    <cellStyle name="Fixed" xfId="30" xr:uid="{00000000-0005-0000-0000-000039000000}"/>
    <cellStyle name="Good" xfId="31" builtinId="26" customBuiltin="1"/>
    <cellStyle name="Good 2" xfId="78" xr:uid="{00000000-0005-0000-0000-00003B000000}"/>
    <cellStyle name="Heading 1" xfId="32" builtinId="16" customBuiltin="1"/>
    <cellStyle name="Heading 1 2" xfId="79" xr:uid="{00000000-0005-0000-0000-00003D000000}"/>
    <cellStyle name="Heading 2" xfId="33" builtinId="17" customBuiltin="1"/>
    <cellStyle name="Heading 2 2" xfId="80" xr:uid="{00000000-0005-0000-0000-00003F000000}"/>
    <cellStyle name="Heading 3" xfId="34" builtinId="18" customBuiltin="1"/>
    <cellStyle name="Heading 3 2" xfId="81" xr:uid="{00000000-0005-0000-0000-000041000000}"/>
    <cellStyle name="Heading 4" xfId="35" builtinId="19" customBuiltin="1"/>
    <cellStyle name="Heading 4 2" xfId="82" xr:uid="{00000000-0005-0000-0000-000043000000}"/>
    <cellStyle name="HEADING1" xfId="36" xr:uid="{00000000-0005-0000-0000-000044000000}"/>
    <cellStyle name="HEADING2" xfId="37" xr:uid="{00000000-0005-0000-0000-000045000000}"/>
    <cellStyle name="Input" xfId="38" builtinId="20" customBuiltin="1"/>
    <cellStyle name="Input 2" xfId="83" xr:uid="{00000000-0005-0000-0000-000047000000}"/>
    <cellStyle name="Linked Cell" xfId="39" builtinId="24" customBuiltin="1"/>
    <cellStyle name="Linked Cell 2" xfId="84" xr:uid="{00000000-0005-0000-0000-000049000000}"/>
    <cellStyle name="Neutral" xfId="40" builtinId="28" customBuiltin="1"/>
    <cellStyle name="Neutral 2" xfId="85" xr:uid="{00000000-0005-0000-0000-00004B000000}"/>
    <cellStyle name="Normal" xfId="0" builtinId="0"/>
    <cellStyle name="Normal 10" xfId="99" xr:uid="{00000000-0005-0000-0000-00004D000000}"/>
    <cellStyle name="Normal 2" xfId="41" xr:uid="{00000000-0005-0000-0000-00004E000000}"/>
    <cellStyle name="Normal 2 2" xfId="48" xr:uid="{00000000-0005-0000-0000-00004F000000}"/>
    <cellStyle name="Normal 2 2 2" xfId="87" xr:uid="{00000000-0005-0000-0000-000050000000}"/>
    <cellStyle name="Normal 2 3" xfId="86" xr:uid="{00000000-0005-0000-0000-000051000000}"/>
    <cellStyle name="Normal 3" xfId="47" xr:uid="{00000000-0005-0000-0000-000052000000}"/>
    <cellStyle name="Normal 3 2" xfId="88" xr:uid="{00000000-0005-0000-0000-000053000000}"/>
    <cellStyle name="Normal 4" xfId="89" xr:uid="{00000000-0005-0000-0000-000054000000}"/>
    <cellStyle name="Normal 5" xfId="90" xr:uid="{00000000-0005-0000-0000-000055000000}"/>
    <cellStyle name="Normal 6" xfId="91" xr:uid="{00000000-0005-0000-0000-000056000000}"/>
    <cellStyle name="Normal 7" xfId="92" xr:uid="{00000000-0005-0000-0000-000057000000}"/>
    <cellStyle name="Normal 8" xfId="93" xr:uid="{00000000-0005-0000-0000-000058000000}"/>
    <cellStyle name="Normal 9" xfId="49" xr:uid="{00000000-0005-0000-0000-000059000000}"/>
    <cellStyle name="Note" xfId="42" builtinId="10" customBuiltin="1"/>
    <cellStyle name="Note 2" xfId="94" xr:uid="{00000000-0005-0000-0000-00005B000000}"/>
    <cellStyle name="Output" xfId="43" builtinId="21" customBuiltin="1"/>
    <cellStyle name="Output 2" xfId="95" xr:uid="{00000000-0005-0000-0000-00005D000000}"/>
    <cellStyle name="Title" xfId="44" builtinId="15" customBuiltin="1"/>
    <cellStyle name="Title 2" xfId="96" xr:uid="{00000000-0005-0000-0000-00005F000000}"/>
    <cellStyle name="Total" xfId="45" builtinId="25" customBuiltin="1"/>
    <cellStyle name="Total 2" xfId="97" xr:uid="{00000000-0005-0000-0000-000061000000}"/>
    <cellStyle name="Warning Text" xfId="46" builtinId="11" customBuiltin="1"/>
    <cellStyle name="Warning Text 2" xfId="98" xr:uid="{00000000-0005-0000-0000-00006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Bachelor's Degrees Conferred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AY 2021 to AY 2025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866666666666667"/>
          <c:y val="3.458213256484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00000000000001"/>
          <c:y val="0.207492795389049"/>
          <c:w val="0.81"/>
          <c:h val="0.60806916426512969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00052493438319E-2"/>
                  <c:y val="6.578290105667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BD-4325-9F52-3F2C19E59CA8}"/>
                </c:ext>
              </c:extLst>
            </c:dLbl>
            <c:dLbl>
              <c:idx val="1"/>
              <c:layout>
                <c:manualLayout>
                  <c:x val="-4.3166614173228313E-2"/>
                  <c:y val="4.748039059959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D-4325-9F52-3F2C19E59CA8}"/>
                </c:ext>
              </c:extLst>
            </c:dLbl>
            <c:dLbl>
              <c:idx val="2"/>
              <c:layout>
                <c:manualLayout>
                  <c:x val="-4.9500052493438321E-2"/>
                  <c:y val="5.761964192516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BD-4325-9F52-3F2C19E59CA8}"/>
                </c:ext>
              </c:extLst>
            </c:dLbl>
            <c:dLbl>
              <c:idx val="3"/>
              <c:layout>
                <c:manualLayout>
                  <c:x val="-6.916661417322835E-2"/>
                  <c:y val="5.6197024363309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D-4325-9F52-3F2C19E59CA8}"/>
                </c:ext>
              </c:extLst>
            </c:dLbl>
            <c:dLbl>
              <c:idx val="4"/>
              <c:layout>
                <c:manualLayout>
                  <c:x val="-5.8166719160105053E-2"/>
                  <c:y val="5.4411037237060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BD-4325-9F52-3F2C19E59CA8}"/>
                </c:ext>
              </c:extLst>
            </c:dLbl>
            <c:dLbl>
              <c:idx val="5"/>
              <c:layout>
                <c:manualLayout>
                  <c:x val="-5.1279999999999999E-2"/>
                  <c:y val="5.599521961772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D-4325-9F52-3F2C19E59CA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5799999999999998"/>
                  <c:y val="0.2910662824207492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BD-4325-9F52-3F2C19E59C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degrees!$AF$4:$AK$4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degrees!$AF$58:$AK$58</c:f>
              <c:numCache>
                <c:formatCode>#,##0</c:formatCode>
                <c:ptCount val="5"/>
                <c:pt idx="0">
                  <c:v>3815</c:v>
                </c:pt>
                <c:pt idx="1">
                  <c:v>3761</c:v>
                </c:pt>
                <c:pt idx="2">
                  <c:v>3567</c:v>
                </c:pt>
                <c:pt idx="3">
                  <c:v>3450</c:v>
                </c:pt>
                <c:pt idx="4">
                  <c:v>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BD-4325-9F52-3F2C19E59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04312"/>
        <c:axId val="350204704"/>
      </c:lineChart>
      <c:catAx>
        <c:axId val="350204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Academic Year</a:t>
                </a:r>
              </a:p>
            </c:rich>
          </c:tx>
          <c:layout>
            <c:manualLayout>
              <c:xMode val="edge"/>
              <c:yMode val="edge"/>
              <c:x val="0.49199999999999999"/>
              <c:y val="0.904899135446685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2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204704"/>
        <c:scaling>
          <c:orientation val="minMax"/>
          <c:max val="4300"/>
          <c:min val="31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Degrees</a:t>
                </a:r>
              </a:p>
            </c:rich>
          </c:tx>
          <c:layout>
            <c:manualLayout>
              <c:xMode val="edge"/>
              <c:yMode val="edge"/>
              <c:x val="2.8000000000000001E-2"/>
              <c:y val="0.328530259365994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204312"/>
        <c:crosses val="autoZero"/>
        <c:crossBetween val="between"/>
      </c:valAx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Graduate Degrees Conferred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AY 2021 to AY 2025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8285754280714908"/>
          <c:y val="3.2000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240504539629"/>
          <c:y val="0.20266719444581888"/>
          <c:w val="0.84190632795075881"/>
          <c:h val="0.5440014166703559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degrees!$A$59</c:f>
              <c:strCache>
                <c:ptCount val="1"/>
                <c:pt idx="0">
                  <c:v>Master's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110486189226347E-3"/>
                  <c:y val="9.3582502187226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AC-4997-8AEF-60835C35FEA1}"/>
                </c:ext>
              </c:extLst>
            </c:dLbl>
            <c:dLbl>
              <c:idx val="1"/>
              <c:layout>
                <c:manualLayout>
                  <c:x val="5.8172728408948879E-4"/>
                  <c:y val="0.1045907261592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AC-4997-8AEF-60835C35FEA1}"/>
                </c:ext>
              </c:extLst>
            </c:dLbl>
            <c:dLbl>
              <c:idx val="2"/>
              <c:layout>
                <c:manualLayout>
                  <c:x val="2.4922884639420073E-3"/>
                  <c:y val="9.690596675415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AC-4997-8AEF-60835C35FEA1}"/>
                </c:ext>
              </c:extLst>
            </c:dLbl>
            <c:dLbl>
              <c:idx val="3"/>
              <c:layout>
                <c:manualLayout>
                  <c:x val="5.9312585926759155E-4"/>
                  <c:y val="0.105575923009623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AC-4997-8AEF-60835C35FEA1}"/>
                </c:ext>
              </c:extLst>
            </c:dLbl>
            <c:dLbl>
              <c:idx val="4"/>
              <c:layout>
                <c:manualLayout>
                  <c:x val="5.9892513435820527E-4"/>
                  <c:y val="9.8245599300087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AC-4997-8AEF-60835C35FEA1}"/>
                </c:ext>
              </c:extLst>
            </c:dLbl>
            <c:dLbl>
              <c:idx val="5"/>
              <c:layout>
                <c:manualLayout>
                  <c:x val="-6.6551681039870019E-4"/>
                  <c:y val="0.10308003499562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AC-4997-8AEF-60835C35FEA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degrees!$AF$4:$AK$4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degrees!$AF$59:$AK$59</c:f>
              <c:numCache>
                <c:formatCode>#,##0</c:formatCode>
                <c:ptCount val="5"/>
                <c:pt idx="0">
                  <c:v>1146</c:v>
                </c:pt>
                <c:pt idx="1">
                  <c:v>1119</c:v>
                </c:pt>
                <c:pt idx="2">
                  <c:v>1107</c:v>
                </c:pt>
                <c:pt idx="3">
                  <c:v>1135</c:v>
                </c:pt>
                <c:pt idx="4">
                  <c:v>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AC-4997-8AEF-60835C35FEA1}"/>
            </c:ext>
          </c:extLst>
        </c:ser>
        <c:ser>
          <c:idx val="0"/>
          <c:order val="1"/>
          <c:tx>
            <c:strRef>
              <c:f>degrees!$A$60</c:f>
              <c:strCache>
                <c:ptCount val="1"/>
                <c:pt idx="0">
                  <c:v>1st Professional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degrees!$AF$4:$AK$4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degrees!$AF$60:$AK$60</c:f>
              <c:numCache>
                <c:formatCode>#,##0</c:formatCode>
                <c:ptCount val="5"/>
                <c:pt idx="0">
                  <c:v>123</c:v>
                </c:pt>
                <c:pt idx="1">
                  <c:v>104</c:v>
                </c:pt>
                <c:pt idx="2">
                  <c:v>121</c:v>
                </c:pt>
                <c:pt idx="3">
                  <c:v>120</c:v>
                </c:pt>
                <c:pt idx="4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AC-4997-8AEF-60835C35FEA1}"/>
            </c:ext>
          </c:extLst>
        </c:ser>
        <c:ser>
          <c:idx val="2"/>
          <c:order val="2"/>
          <c:tx>
            <c:strRef>
              <c:f>degrees!$A$61</c:f>
              <c:strCache>
                <c:ptCount val="1"/>
                <c:pt idx="0">
                  <c:v>PhDs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degrees!$AF$4:$AK$4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degrees!$AF$61:$AK$61</c:f>
              <c:numCache>
                <c:formatCode>#,##0</c:formatCode>
                <c:ptCount val="5"/>
                <c:pt idx="0">
                  <c:v>216</c:v>
                </c:pt>
                <c:pt idx="1">
                  <c:v>222</c:v>
                </c:pt>
                <c:pt idx="2">
                  <c:v>220</c:v>
                </c:pt>
                <c:pt idx="3">
                  <c:v>201</c:v>
                </c:pt>
                <c:pt idx="4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AC-4997-8AEF-60835C35F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205488"/>
        <c:axId val="350205880"/>
      </c:barChart>
      <c:catAx>
        <c:axId val="35020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Academic Year</a:t>
                </a:r>
              </a:p>
            </c:rich>
          </c:tx>
          <c:layout>
            <c:manualLayout>
              <c:xMode val="edge"/>
              <c:yMode val="edge"/>
              <c:x val="0.46666746656667912"/>
              <c:y val="0.81600223972003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205880"/>
        <c:crosses val="autoZero"/>
        <c:auto val="1"/>
        <c:lblAlgn val="ctr"/>
        <c:lblOffset val="100"/>
        <c:noMultiLvlLbl val="0"/>
      </c:catAx>
      <c:valAx>
        <c:axId val="350205880"/>
        <c:scaling>
          <c:orientation val="minMax"/>
          <c:max val="16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Degrees</a:t>
                </a:r>
              </a:p>
            </c:rich>
          </c:tx>
          <c:layout>
            <c:manualLayout>
              <c:xMode val="edge"/>
              <c:yMode val="edge"/>
              <c:x val="1.333353330833645E-2"/>
              <c:y val="0.321778617672790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2054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142875</xdr:rowOff>
    </xdr:from>
    <xdr:to>
      <xdr:col>7</xdr:col>
      <xdr:colOff>590550</xdr:colOff>
      <xdr:row>24</xdr:row>
      <xdr:rowOff>47625</xdr:rowOff>
    </xdr:to>
    <xdr:graphicFrame macro="">
      <xdr:nvGraphicFramePr>
        <xdr:cNvPr id="8646" name="Chart 1">
          <a:extLst>
            <a:ext uri="{FF2B5EF4-FFF2-40B4-BE49-F238E27FC236}">
              <a16:creationId xmlns:a16="http://schemas.microsoft.com/office/drawing/2014/main" id="{00000000-0008-0000-0100-0000C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25</xdr:row>
      <xdr:rowOff>76200</xdr:rowOff>
    </xdr:from>
    <xdr:to>
      <xdr:col>10</xdr:col>
      <xdr:colOff>28575</xdr:colOff>
      <xdr:row>47</xdr:row>
      <xdr:rowOff>85725</xdr:rowOff>
    </xdr:to>
    <xdr:graphicFrame macro="">
      <xdr:nvGraphicFramePr>
        <xdr:cNvPr id="8647" name="Chart 2">
          <a:extLst>
            <a:ext uri="{FF2B5EF4-FFF2-40B4-BE49-F238E27FC236}">
              <a16:creationId xmlns:a16="http://schemas.microsoft.com/office/drawing/2014/main" id="{00000000-0008-0000-0100-0000C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44"/>
    <pageSetUpPr fitToPage="1"/>
  </sheetPr>
  <dimension ref="A1:AK65"/>
  <sheetViews>
    <sheetView tabSelected="1" view="pageBreakPreview" zoomScaleNormal="100" zoomScaleSheetLayoutView="100" workbookViewId="0">
      <pane ySplit="4" topLeftCell="A5" activePane="bottomLeft" state="frozen"/>
      <selection pane="bottomLeft" activeCell="AG3" sqref="AG3"/>
    </sheetView>
  </sheetViews>
  <sheetFormatPr defaultRowHeight="12.75" x14ac:dyDescent="0.2"/>
  <cols>
    <col min="1" max="1" width="21.85546875" customWidth="1"/>
    <col min="2" max="9" width="9.140625" hidden="1" customWidth="1"/>
    <col min="10" max="10" width="9.42578125" hidden="1" customWidth="1"/>
    <col min="11" max="19" width="10.5703125" hidden="1" customWidth="1"/>
    <col min="20" max="30" width="10" hidden="1" customWidth="1"/>
    <col min="31" max="32" width="9.140625" hidden="1" customWidth="1"/>
    <col min="33" max="37" width="9.140625" customWidth="1"/>
  </cols>
  <sheetData>
    <row r="1" spans="1:37" ht="21.75" customHeight="1" thickBo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  <c r="AG1" s="56"/>
      <c r="AH1" s="56"/>
      <c r="AI1" s="56"/>
      <c r="AJ1" s="56"/>
      <c r="AK1" s="84"/>
    </row>
    <row r="2" spans="1:37" ht="19.5" customHeight="1" thickTop="1" x14ac:dyDescent="0.3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85"/>
    </row>
    <row r="3" spans="1:37" ht="14.25" customHeight="1" x14ac:dyDescent="0.25">
      <c r="A3" s="98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86"/>
    </row>
    <row r="4" spans="1:37" s="49" customFormat="1" ht="15" customHeight="1" x14ac:dyDescent="0.25">
      <c r="A4" s="15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7</v>
      </c>
      <c r="I4" s="16">
        <v>1997</v>
      </c>
      <c r="J4" s="17">
        <v>1998</v>
      </c>
      <c r="K4" s="17">
        <v>1999</v>
      </c>
      <c r="L4" s="17">
        <v>2000</v>
      </c>
      <c r="M4" s="17">
        <v>2001</v>
      </c>
      <c r="N4" s="16">
        <v>2002</v>
      </c>
      <c r="O4" s="16">
        <v>2003</v>
      </c>
      <c r="P4" s="16">
        <v>2004</v>
      </c>
      <c r="Q4" s="16">
        <v>2005</v>
      </c>
      <c r="R4" s="52">
        <v>2006</v>
      </c>
      <c r="S4" s="17">
        <v>2007</v>
      </c>
      <c r="T4" s="16">
        <v>2008</v>
      </c>
      <c r="U4" s="16">
        <v>2009</v>
      </c>
      <c r="V4" s="16">
        <v>2010</v>
      </c>
      <c r="W4" s="16">
        <v>2011</v>
      </c>
      <c r="X4" s="16">
        <v>2012</v>
      </c>
      <c r="Y4" s="16">
        <v>2013</v>
      </c>
      <c r="Z4" s="16">
        <v>2014</v>
      </c>
      <c r="AA4" s="16">
        <v>2015</v>
      </c>
      <c r="AB4" s="16">
        <v>2016</v>
      </c>
      <c r="AC4" s="16">
        <v>2017</v>
      </c>
      <c r="AD4" s="52">
        <v>2018</v>
      </c>
      <c r="AE4" s="17">
        <v>2019</v>
      </c>
      <c r="AF4" s="17">
        <v>2020</v>
      </c>
      <c r="AG4" s="17">
        <v>2021</v>
      </c>
      <c r="AH4" s="17">
        <v>2022</v>
      </c>
      <c r="AI4" s="17">
        <v>2023</v>
      </c>
      <c r="AJ4" s="17">
        <v>2024</v>
      </c>
      <c r="AK4" s="90">
        <v>2025</v>
      </c>
    </row>
    <row r="5" spans="1:37" s="43" customFormat="1" ht="12.2" customHeight="1" x14ac:dyDescent="0.2">
      <c r="A5" s="18" t="s">
        <v>8</v>
      </c>
      <c r="B5" s="36"/>
      <c r="C5" s="36"/>
      <c r="D5" s="36"/>
      <c r="E5" s="37"/>
      <c r="F5" s="38"/>
      <c r="G5" s="38"/>
      <c r="H5" s="38"/>
      <c r="I5" s="37"/>
      <c r="J5" s="39"/>
      <c r="K5" s="40"/>
      <c r="L5" s="40"/>
      <c r="M5" s="41"/>
      <c r="N5" s="42"/>
      <c r="O5" s="42"/>
      <c r="P5" s="42"/>
      <c r="Q5" s="42"/>
      <c r="S5" s="41"/>
      <c r="T5" s="42"/>
      <c r="U5" s="42"/>
      <c r="V5" s="42"/>
      <c r="W5" s="42"/>
      <c r="X5" s="42"/>
      <c r="Y5" s="42"/>
      <c r="Z5" s="42"/>
      <c r="AA5" s="42"/>
      <c r="AB5" s="42"/>
      <c r="AC5" s="42"/>
      <c r="AE5" s="41"/>
      <c r="AF5" s="41"/>
      <c r="AG5" s="41"/>
      <c r="AH5" s="41"/>
      <c r="AI5" s="41"/>
      <c r="AJ5" s="41"/>
      <c r="AK5" s="89"/>
    </row>
    <row r="6" spans="1:37" ht="12.2" customHeight="1" x14ac:dyDescent="0.2">
      <c r="A6" s="2" t="s">
        <v>21</v>
      </c>
      <c r="B6" s="5">
        <v>300</v>
      </c>
      <c r="C6" s="5">
        <v>315</v>
      </c>
      <c r="D6" s="5">
        <v>337</v>
      </c>
      <c r="E6" s="3">
        <v>362</v>
      </c>
      <c r="F6" s="6">
        <v>409</v>
      </c>
      <c r="G6" s="6">
        <v>394</v>
      </c>
      <c r="H6" s="6">
        <v>396</v>
      </c>
      <c r="I6" s="6">
        <v>434</v>
      </c>
      <c r="J6" s="19">
        <v>434</v>
      </c>
      <c r="K6" s="20">
        <v>494</v>
      </c>
      <c r="L6" s="20">
        <v>439</v>
      </c>
      <c r="M6" s="5">
        <v>457</v>
      </c>
      <c r="N6" s="3">
        <v>463</v>
      </c>
      <c r="O6" s="3">
        <v>439</v>
      </c>
      <c r="P6" s="3">
        <v>439</v>
      </c>
      <c r="Q6" s="3">
        <v>392</v>
      </c>
      <c r="R6" s="50">
        <v>385</v>
      </c>
      <c r="S6" s="5">
        <v>475</v>
      </c>
      <c r="T6" s="3">
        <v>432</v>
      </c>
      <c r="U6" s="3">
        <v>417</v>
      </c>
      <c r="V6" s="3">
        <f>416+10</f>
        <v>426</v>
      </c>
      <c r="W6" s="3">
        <v>477</v>
      </c>
      <c r="X6" s="3">
        <v>456</v>
      </c>
      <c r="Y6" s="3">
        <v>494</v>
      </c>
      <c r="Z6" s="3">
        <v>533</v>
      </c>
      <c r="AA6" s="3">
        <v>598</v>
      </c>
      <c r="AB6" s="3">
        <v>583</v>
      </c>
      <c r="AC6" s="3">
        <v>620</v>
      </c>
      <c r="AD6" s="50">
        <v>571</v>
      </c>
      <c r="AE6" s="5">
        <v>599</v>
      </c>
      <c r="AF6" s="5">
        <v>606</v>
      </c>
      <c r="AG6" s="5">
        <v>556</v>
      </c>
      <c r="AH6" s="92">
        <v>531</v>
      </c>
      <c r="AI6" s="94">
        <v>491</v>
      </c>
      <c r="AJ6" s="92">
        <v>472</v>
      </c>
      <c r="AK6" s="96">
        <v>465</v>
      </c>
    </row>
    <row r="7" spans="1:37" ht="12.2" customHeight="1" x14ac:dyDescent="0.2">
      <c r="A7" s="4" t="s">
        <v>23</v>
      </c>
      <c r="B7" s="5">
        <v>73</v>
      </c>
      <c r="C7" s="5">
        <v>53</v>
      </c>
      <c r="D7" s="5">
        <v>68</v>
      </c>
      <c r="E7" s="3">
        <v>72</v>
      </c>
      <c r="F7" s="6">
        <v>89</v>
      </c>
      <c r="G7" s="6">
        <v>68</v>
      </c>
      <c r="H7" s="6">
        <v>67</v>
      </c>
      <c r="I7" s="6">
        <v>65</v>
      </c>
      <c r="J7" s="19">
        <v>72</v>
      </c>
      <c r="K7" s="20">
        <v>71</v>
      </c>
      <c r="L7" s="20">
        <v>76</v>
      </c>
      <c r="M7" s="5">
        <v>70</v>
      </c>
      <c r="N7" s="3">
        <v>84</v>
      </c>
      <c r="O7" s="3">
        <v>66</v>
      </c>
      <c r="P7" s="3">
        <v>79</v>
      </c>
      <c r="Q7" s="3">
        <v>100</v>
      </c>
      <c r="R7" s="50">
        <v>79</v>
      </c>
      <c r="S7" s="5">
        <v>58</v>
      </c>
      <c r="T7" s="3">
        <v>87</v>
      </c>
      <c r="U7" s="3">
        <v>91</v>
      </c>
      <c r="V7" s="3">
        <v>105</v>
      </c>
      <c r="W7" s="3">
        <v>103</v>
      </c>
      <c r="X7" s="3">
        <v>101</v>
      </c>
      <c r="Y7" s="3">
        <v>96</v>
      </c>
      <c r="Z7" s="3">
        <v>111</v>
      </c>
      <c r="AA7" s="3">
        <v>112</v>
      </c>
      <c r="AB7" s="3">
        <v>127</v>
      </c>
      <c r="AC7" s="3">
        <v>128</v>
      </c>
      <c r="AD7" s="50">
        <v>121</v>
      </c>
      <c r="AE7" s="5">
        <v>119</v>
      </c>
      <c r="AF7" s="5">
        <v>103</v>
      </c>
      <c r="AG7" s="5">
        <v>110</v>
      </c>
      <c r="AH7" s="92">
        <v>98</v>
      </c>
      <c r="AI7" s="94">
        <v>112</v>
      </c>
      <c r="AJ7" s="92">
        <v>125</v>
      </c>
      <c r="AK7" s="96">
        <v>126</v>
      </c>
    </row>
    <row r="8" spans="1:37" ht="12.2" customHeight="1" x14ac:dyDescent="0.2">
      <c r="A8" s="2" t="s">
        <v>17</v>
      </c>
      <c r="B8" s="5">
        <v>47</v>
      </c>
      <c r="C8" s="5">
        <v>31</v>
      </c>
      <c r="D8" s="5">
        <v>43</v>
      </c>
      <c r="E8" s="3">
        <v>38</v>
      </c>
      <c r="F8" s="6">
        <v>44</v>
      </c>
      <c r="G8" s="6">
        <v>35</v>
      </c>
      <c r="H8" s="6">
        <v>42</v>
      </c>
      <c r="I8" s="6">
        <v>53</v>
      </c>
      <c r="J8" s="19">
        <v>42</v>
      </c>
      <c r="K8" s="20">
        <v>31</v>
      </c>
      <c r="L8" s="20">
        <v>23</v>
      </c>
      <c r="M8" s="5">
        <v>36</v>
      </c>
      <c r="N8" s="3">
        <v>37</v>
      </c>
      <c r="O8" s="3">
        <v>53</v>
      </c>
      <c r="P8" s="3">
        <v>39</v>
      </c>
      <c r="Q8" s="3">
        <v>29</v>
      </c>
      <c r="R8" s="50">
        <v>42</v>
      </c>
      <c r="S8" s="5">
        <v>37</v>
      </c>
      <c r="T8" s="3">
        <v>32</v>
      </c>
      <c r="U8" s="3">
        <v>24</v>
      </c>
      <c r="V8" s="3">
        <v>19</v>
      </c>
      <c r="W8" s="3">
        <v>32</v>
      </c>
      <c r="X8" s="3">
        <v>29</v>
      </c>
      <c r="Y8" s="3">
        <v>31</v>
      </c>
      <c r="Z8" s="3">
        <v>22</v>
      </c>
      <c r="AA8" s="3">
        <v>33</v>
      </c>
      <c r="AB8" s="3">
        <v>38</v>
      </c>
      <c r="AC8" s="3">
        <v>37</v>
      </c>
      <c r="AD8" s="50">
        <v>34</v>
      </c>
      <c r="AE8" s="5">
        <v>48</v>
      </c>
      <c r="AF8" s="5">
        <v>46</v>
      </c>
      <c r="AG8" s="5">
        <v>42</v>
      </c>
      <c r="AH8" s="92">
        <v>35</v>
      </c>
      <c r="AI8" s="94">
        <v>33</v>
      </c>
      <c r="AJ8" s="92">
        <v>47</v>
      </c>
      <c r="AK8" s="96">
        <v>40</v>
      </c>
    </row>
    <row r="9" spans="1:37" ht="12.2" customHeight="1" thickBot="1" x14ac:dyDescent="0.25">
      <c r="A9" s="7" t="s">
        <v>9</v>
      </c>
      <c r="B9" s="8">
        <f t="shared" ref="B9:I9" si="0">SUM(B6:B8)</f>
        <v>420</v>
      </c>
      <c r="C9" s="8">
        <f t="shared" si="0"/>
        <v>399</v>
      </c>
      <c r="D9" s="8">
        <f t="shared" si="0"/>
        <v>448</v>
      </c>
      <c r="E9" s="1">
        <f t="shared" si="0"/>
        <v>472</v>
      </c>
      <c r="F9" s="9">
        <f t="shared" si="0"/>
        <v>542</v>
      </c>
      <c r="G9" s="9">
        <f t="shared" si="0"/>
        <v>497</v>
      </c>
      <c r="H9" s="9">
        <f t="shared" si="0"/>
        <v>505</v>
      </c>
      <c r="I9" s="9">
        <f t="shared" si="0"/>
        <v>552</v>
      </c>
      <c r="J9" s="21">
        <f t="shared" ref="J9:U9" si="1">SUM(J6:J8)</f>
        <v>548</v>
      </c>
      <c r="K9" s="21">
        <f t="shared" si="1"/>
        <v>596</v>
      </c>
      <c r="L9" s="21">
        <f t="shared" si="1"/>
        <v>538</v>
      </c>
      <c r="M9" s="22">
        <f t="shared" si="1"/>
        <v>563</v>
      </c>
      <c r="N9" s="23">
        <f t="shared" si="1"/>
        <v>584</v>
      </c>
      <c r="O9" s="23">
        <f t="shared" si="1"/>
        <v>558</v>
      </c>
      <c r="P9" s="23">
        <f t="shared" si="1"/>
        <v>557</v>
      </c>
      <c r="Q9" s="23">
        <f t="shared" si="1"/>
        <v>521</v>
      </c>
      <c r="R9" s="53">
        <f t="shared" si="1"/>
        <v>506</v>
      </c>
      <c r="S9" s="22">
        <f t="shared" si="1"/>
        <v>570</v>
      </c>
      <c r="T9" s="23">
        <f t="shared" si="1"/>
        <v>551</v>
      </c>
      <c r="U9" s="23">
        <f t="shared" si="1"/>
        <v>532</v>
      </c>
      <c r="V9" s="23">
        <f t="shared" ref="V9:AA9" si="2">SUM(V6:V8)</f>
        <v>550</v>
      </c>
      <c r="W9" s="23">
        <f t="shared" si="2"/>
        <v>612</v>
      </c>
      <c r="X9" s="23">
        <f t="shared" si="2"/>
        <v>586</v>
      </c>
      <c r="Y9" s="23">
        <f t="shared" si="2"/>
        <v>621</v>
      </c>
      <c r="Z9" s="23">
        <f t="shared" si="2"/>
        <v>666</v>
      </c>
      <c r="AA9" s="23">
        <f t="shared" si="2"/>
        <v>743</v>
      </c>
      <c r="AB9" s="23">
        <f t="shared" ref="AB9" si="3">SUM(AB6:AB8)</f>
        <v>748</v>
      </c>
      <c r="AC9" s="23">
        <f t="shared" ref="AC9" si="4">SUM(AC6:AC8)</f>
        <v>785</v>
      </c>
      <c r="AD9" s="53">
        <f t="shared" ref="AD9:AH9" si="5">SUM(AD6:AD8)</f>
        <v>726</v>
      </c>
      <c r="AE9" s="22">
        <f t="shared" si="5"/>
        <v>766</v>
      </c>
      <c r="AF9" s="22">
        <f t="shared" si="5"/>
        <v>755</v>
      </c>
      <c r="AG9" s="22">
        <f t="shared" si="5"/>
        <v>708</v>
      </c>
      <c r="AH9" s="22">
        <f t="shared" si="5"/>
        <v>664</v>
      </c>
      <c r="AI9" s="95">
        <f>SUM(AI6:AI8)</f>
        <v>636</v>
      </c>
      <c r="AJ9" s="95">
        <f>SUM(AJ6:AJ8)</f>
        <v>644</v>
      </c>
      <c r="AK9" s="93">
        <f>SUM(AK6:AK8)</f>
        <v>631</v>
      </c>
    </row>
    <row r="10" spans="1:37" s="43" customFormat="1" ht="12.2" customHeight="1" x14ac:dyDescent="0.2">
      <c r="A10" s="24" t="s">
        <v>10</v>
      </c>
      <c r="B10" s="44"/>
      <c r="C10" s="44"/>
      <c r="D10" s="44"/>
      <c r="E10" s="45"/>
      <c r="F10" s="46"/>
      <c r="G10" s="46"/>
      <c r="H10" s="46"/>
      <c r="I10" s="46"/>
      <c r="J10" s="19"/>
      <c r="K10" s="20"/>
      <c r="L10" s="20"/>
      <c r="M10" s="47"/>
      <c r="N10" s="48"/>
      <c r="O10" s="48"/>
      <c r="P10" s="42"/>
      <c r="Q10" s="42"/>
      <c r="S10" s="41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E10" s="41"/>
      <c r="AF10" s="41"/>
      <c r="AG10" s="41"/>
      <c r="AH10" s="41"/>
      <c r="AI10" s="72"/>
      <c r="AJ10" s="41"/>
      <c r="AK10" s="89"/>
    </row>
    <row r="11" spans="1:37" ht="12.2" customHeight="1" x14ac:dyDescent="0.2">
      <c r="A11" s="2" t="s">
        <v>21</v>
      </c>
      <c r="B11" s="5">
        <v>102</v>
      </c>
      <c r="C11" s="5">
        <v>118</v>
      </c>
      <c r="D11" s="5">
        <v>115</v>
      </c>
      <c r="E11" s="3">
        <v>124</v>
      </c>
      <c r="F11" s="6">
        <v>129</v>
      </c>
      <c r="G11" s="6">
        <v>108</v>
      </c>
      <c r="H11" s="6">
        <v>97</v>
      </c>
      <c r="I11" s="6">
        <v>112</v>
      </c>
      <c r="J11" s="19">
        <v>103</v>
      </c>
      <c r="K11" s="20">
        <v>87</v>
      </c>
      <c r="L11" s="20">
        <v>107</v>
      </c>
      <c r="M11" s="5">
        <v>95</v>
      </c>
      <c r="N11" s="3">
        <v>111</v>
      </c>
      <c r="O11" s="3">
        <v>145</v>
      </c>
      <c r="P11" s="3">
        <v>99</v>
      </c>
      <c r="Q11" s="3">
        <v>128</v>
      </c>
      <c r="R11" s="50">
        <v>151</v>
      </c>
      <c r="S11" s="5">
        <v>124</v>
      </c>
      <c r="T11" s="3">
        <v>30</v>
      </c>
      <c r="U11" s="3">
        <v>19</v>
      </c>
      <c r="V11" s="3">
        <v>6</v>
      </c>
      <c r="W11" s="3">
        <v>9</v>
      </c>
      <c r="X11" s="3">
        <v>3</v>
      </c>
      <c r="Y11" s="3">
        <v>0</v>
      </c>
      <c r="Z11" s="3">
        <v>1</v>
      </c>
      <c r="AA11" s="3">
        <v>0</v>
      </c>
      <c r="AB11" s="3">
        <v>1</v>
      </c>
      <c r="AC11" s="3">
        <v>0</v>
      </c>
      <c r="AD11" s="50">
        <v>0</v>
      </c>
      <c r="AE11" s="5">
        <v>0</v>
      </c>
      <c r="AF11" s="5">
        <v>1</v>
      </c>
      <c r="AG11" s="5"/>
      <c r="AH11" s="92"/>
      <c r="AI11" s="94"/>
      <c r="AJ11" s="92">
        <v>3</v>
      </c>
      <c r="AK11" s="96">
        <v>25</v>
      </c>
    </row>
    <row r="12" spans="1:37" ht="12.2" customHeight="1" x14ac:dyDescent="0.2">
      <c r="A12" s="4" t="s">
        <v>23</v>
      </c>
      <c r="B12" s="5">
        <v>28</v>
      </c>
      <c r="C12" s="5">
        <v>17</v>
      </c>
      <c r="D12" s="5">
        <v>32</v>
      </c>
      <c r="E12" s="3">
        <v>22</v>
      </c>
      <c r="F12" s="6">
        <v>24</v>
      </c>
      <c r="G12" s="6">
        <v>27</v>
      </c>
      <c r="H12" s="6">
        <v>31</v>
      </c>
      <c r="I12" s="6">
        <v>21</v>
      </c>
      <c r="J12" s="19">
        <v>16</v>
      </c>
      <c r="K12" s="20">
        <v>18</v>
      </c>
      <c r="L12" s="20">
        <v>16</v>
      </c>
      <c r="M12" s="5">
        <v>27</v>
      </c>
      <c r="N12" s="3">
        <v>13</v>
      </c>
      <c r="O12" s="3">
        <v>16</v>
      </c>
      <c r="P12" s="3">
        <v>23</v>
      </c>
      <c r="Q12" s="3">
        <v>19</v>
      </c>
      <c r="R12" s="50">
        <v>18</v>
      </c>
      <c r="S12" s="5">
        <v>16</v>
      </c>
      <c r="T12" s="3">
        <v>90</v>
      </c>
      <c r="U12" s="3">
        <v>129</v>
      </c>
      <c r="V12" s="3">
        <v>122</v>
      </c>
      <c r="W12" s="3">
        <v>138</v>
      </c>
      <c r="X12" s="3">
        <v>131</v>
      </c>
      <c r="Y12" s="3">
        <v>129</v>
      </c>
      <c r="Z12" s="3">
        <v>143</v>
      </c>
      <c r="AA12" s="3">
        <v>139</v>
      </c>
      <c r="AB12" s="3">
        <v>115</v>
      </c>
      <c r="AC12" s="3">
        <v>109</v>
      </c>
      <c r="AD12" s="50">
        <v>123</v>
      </c>
      <c r="AE12" s="5">
        <v>146</v>
      </c>
      <c r="AF12" s="5">
        <v>152</v>
      </c>
      <c r="AG12" s="5">
        <v>109</v>
      </c>
      <c r="AH12" s="92">
        <v>131</v>
      </c>
      <c r="AI12" s="94">
        <v>157</v>
      </c>
      <c r="AJ12" s="92">
        <v>166</v>
      </c>
      <c r="AK12" s="96">
        <v>144</v>
      </c>
    </row>
    <row r="13" spans="1:37" ht="12.2" customHeight="1" x14ac:dyDescent="0.2">
      <c r="A13" s="4" t="s">
        <v>17</v>
      </c>
      <c r="B13" s="5"/>
      <c r="C13" s="5"/>
      <c r="D13" s="5"/>
      <c r="E13" s="3"/>
      <c r="F13" s="6"/>
      <c r="G13" s="6"/>
      <c r="H13" s="6"/>
      <c r="I13" s="6"/>
      <c r="J13" s="19"/>
      <c r="K13" s="20"/>
      <c r="L13" s="20"/>
      <c r="M13" s="5"/>
      <c r="N13" s="3"/>
      <c r="O13" s="3"/>
      <c r="P13" s="3"/>
      <c r="Q13" s="3"/>
      <c r="R13" s="50"/>
      <c r="S13" s="62"/>
      <c r="T13" s="63"/>
      <c r="U13" s="63"/>
      <c r="V13" s="63"/>
      <c r="W13" s="3">
        <v>1</v>
      </c>
      <c r="X13" s="3">
        <v>0</v>
      </c>
      <c r="Y13" s="3">
        <v>0</v>
      </c>
      <c r="Z13" s="3">
        <v>1</v>
      </c>
      <c r="AA13" s="3">
        <v>2</v>
      </c>
      <c r="AB13" s="3">
        <v>4</v>
      </c>
      <c r="AC13" s="3">
        <v>0</v>
      </c>
      <c r="AD13" s="50">
        <v>2</v>
      </c>
      <c r="AE13" s="5">
        <v>0</v>
      </c>
      <c r="AF13" s="5">
        <v>2</v>
      </c>
      <c r="AG13" s="5">
        <v>1</v>
      </c>
      <c r="AH13" s="92">
        <v>1</v>
      </c>
      <c r="AI13" s="94">
        <v>2</v>
      </c>
      <c r="AJ13" s="92">
        <v>1</v>
      </c>
      <c r="AK13" s="96">
        <v>2</v>
      </c>
    </row>
    <row r="14" spans="1:37" ht="12.2" customHeight="1" thickBot="1" x14ac:dyDescent="0.25">
      <c r="A14" s="7" t="s">
        <v>9</v>
      </c>
      <c r="B14" s="8">
        <f t="shared" ref="B14:I14" si="6">SUM(B11:B12)</f>
        <v>130</v>
      </c>
      <c r="C14" s="8">
        <f t="shared" si="6"/>
        <v>135</v>
      </c>
      <c r="D14" s="8">
        <f t="shared" si="6"/>
        <v>147</v>
      </c>
      <c r="E14" s="1">
        <f t="shared" si="6"/>
        <v>146</v>
      </c>
      <c r="F14" s="9">
        <f t="shared" si="6"/>
        <v>153</v>
      </c>
      <c r="G14" s="9">
        <f t="shared" si="6"/>
        <v>135</v>
      </c>
      <c r="H14" s="9">
        <f t="shared" si="6"/>
        <v>128</v>
      </c>
      <c r="I14" s="9">
        <f t="shared" si="6"/>
        <v>133</v>
      </c>
      <c r="J14" s="21">
        <f t="shared" ref="J14:U14" si="7">SUM(J11:J12)</f>
        <v>119</v>
      </c>
      <c r="K14" s="21">
        <f t="shared" si="7"/>
        <v>105</v>
      </c>
      <c r="L14" s="21">
        <f t="shared" si="7"/>
        <v>123</v>
      </c>
      <c r="M14" s="22">
        <f t="shared" si="7"/>
        <v>122</v>
      </c>
      <c r="N14" s="23">
        <f t="shared" si="7"/>
        <v>124</v>
      </c>
      <c r="O14" s="23">
        <f t="shared" si="7"/>
        <v>161</v>
      </c>
      <c r="P14" s="23">
        <f t="shared" si="7"/>
        <v>122</v>
      </c>
      <c r="Q14" s="23">
        <f t="shared" si="7"/>
        <v>147</v>
      </c>
      <c r="R14" s="53">
        <f t="shared" si="7"/>
        <v>169</v>
      </c>
      <c r="S14" s="22">
        <f t="shared" si="7"/>
        <v>140</v>
      </c>
      <c r="T14" s="23">
        <f t="shared" si="7"/>
        <v>120</v>
      </c>
      <c r="U14" s="23">
        <f t="shared" si="7"/>
        <v>148</v>
      </c>
      <c r="V14" s="23">
        <f>SUM(V11:V12)</f>
        <v>128</v>
      </c>
      <c r="W14" s="23">
        <f t="shared" ref="W14:AB14" si="8">SUM(W11:W13)</f>
        <v>148</v>
      </c>
      <c r="X14" s="23">
        <f t="shared" si="8"/>
        <v>134</v>
      </c>
      <c r="Y14" s="23">
        <f t="shared" si="8"/>
        <v>129</v>
      </c>
      <c r="Z14" s="23">
        <f t="shared" si="8"/>
        <v>145</v>
      </c>
      <c r="AA14" s="23">
        <f t="shared" si="8"/>
        <v>141</v>
      </c>
      <c r="AB14" s="23">
        <f t="shared" si="8"/>
        <v>120</v>
      </c>
      <c r="AC14" s="23">
        <f t="shared" ref="AC14" si="9">SUM(AC11:AC13)</f>
        <v>109</v>
      </c>
      <c r="AD14" s="53">
        <f t="shared" ref="AD14:AH14" si="10">SUM(AD11:AD13)</f>
        <v>125</v>
      </c>
      <c r="AE14" s="22">
        <f t="shared" si="10"/>
        <v>146</v>
      </c>
      <c r="AF14" s="22">
        <f t="shared" si="10"/>
        <v>155</v>
      </c>
      <c r="AG14" s="22">
        <f t="shared" si="10"/>
        <v>110</v>
      </c>
      <c r="AH14" s="22">
        <f t="shared" si="10"/>
        <v>132</v>
      </c>
      <c r="AI14" s="95">
        <f>SUM(AI11:AI13)</f>
        <v>159</v>
      </c>
      <c r="AJ14" s="95">
        <f>SUM(AJ11:AJ13)</f>
        <v>170</v>
      </c>
      <c r="AK14" s="93">
        <f>SUM(AK11:AK13)</f>
        <v>171</v>
      </c>
    </row>
    <row r="15" spans="1:37" s="43" customFormat="1" ht="12.2" customHeight="1" x14ac:dyDescent="0.2">
      <c r="A15" s="25" t="s">
        <v>11</v>
      </c>
      <c r="B15" s="44"/>
      <c r="C15" s="44"/>
      <c r="D15" s="44"/>
      <c r="E15" s="45"/>
      <c r="F15" s="46"/>
      <c r="G15" s="46"/>
      <c r="H15" s="46"/>
      <c r="I15" s="46"/>
      <c r="J15" s="19"/>
      <c r="K15" s="20"/>
      <c r="L15" s="20"/>
      <c r="M15" s="41"/>
      <c r="N15" s="42"/>
      <c r="O15" s="42"/>
      <c r="P15" s="42"/>
      <c r="Q15" s="42"/>
      <c r="S15" s="41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E15" s="41"/>
      <c r="AF15" s="41"/>
      <c r="AG15" s="41"/>
      <c r="AH15" s="41"/>
      <c r="AI15" s="72"/>
      <c r="AJ15" s="41"/>
      <c r="AK15" s="89"/>
    </row>
    <row r="16" spans="1:37" ht="12.2" hidden="1" customHeight="1" x14ac:dyDescent="0.2">
      <c r="A16" s="2" t="s">
        <v>20</v>
      </c>
      <c r="B16" s="5">
        <v>20</v>
      </c>
      <c r="C16" s="5">
        <v>18</v>
      </c>
      <c r="D16" s="5">
        <v>19</v>
      </c>
      <c r="E16" s="3">
        <v>17</v>
      </c>
      <c r="F16" s="6">
        <v>17</v>
      </c>
      <c r="G16" s="6">
        <v>40</v>
      </c>
      <c r="H16" s="6">
        <v>33</v>
      </c>
      <c r="I16" s="6">
        <v>28</v>
      </c>
      <c r="J16" s="19">
        <v>22</v>
      </c>
      <c r="K16" s="20">
        <v>8</v>
      </c>
      <c r="L16" s="20">
        <v>3</v>
      </c>
      <c r="M16" s="5">
        <v>10</v>
      </c>
      <c r="N16" s="3">
        <v>4</v>
      </c>
      <c r="O16" s="3">
        <v>3</v>
      </c>
      <c r="P16" s="3">
        <v>2</v>
      </c>
      <c r="Q16" s="3">
        <v>0</v>
      </c>
      <c r="R16" s="50">
        <v>0</v>
      </c>
      <c r="S16" s="5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/>
      <c r="Z16" s="3"/>
      <c r="AA16" s="3"/>
      <c r="AB16" s="3"/>
      <c r="AC16" s="3"/>
      <c r="AD16" s="50"/>
      <c r="AE16" s="5"/>
      <c r="AF16" s="5"/>
      <c r="AG16" s="5"/>
      <c r="AH16" s="92"/>
      <c r="AI16" s="94"/>
      <c r="AJ16" s="92"/>
      <c r="AK16" s="96"/>
    </row>
    <row r="17" spans="1:37" ht="12.2" customHeight="1" x14ac:dyDescent="0.2">
      <c r="A17" s="2" t="s">
        <v>21</v>
      </c>
      <c r="B17" s="5">
        <v>789</v>
      </c>
      <c r="C17" s="5">
        <v>824</v>
      </c>
      <c r="D17" s="5">
        <v>971</v>
      </c>
      <c r="E17" s="3">
        <v>1051</v>
      </c>
      <c r="F17" s="6">
        <v>1078</v>
      </c>
      <c r="G17" s="6">
        <v>987</v>
      </c>
      <c r="H17" s="6">
        <v>955</v>
      </c>
      <c r="I17" s="6">
        <v>1092</v>
      </c>
      <c r="J17" s="19">
        <v>971</v>
      </c>
      <c r="K17" s="26">
        <v>1014</v>
      </c>
      <c r="L17" s="26">
        <v>1014</v>
      </c>
      <c r="M17" s="5">
        <v>1048</v>
      </c>
      <c r="N17" s="3">
        <v>1072</v>
      </c>
      <c r="O17" s="3">
        <v>1056</v>
      </c>
      <c r="P17" s="3">
        <v>1095</v>
      </c>
      <c r="Q17" s="3">
        <v>1208</v>
      </c>
      <c r="R17" s="50">
        <v>1237</v>
      </c>
      <c r="S17" s="5">
        <v>1335</v>
      </c>
      <c r="T17" s="3">
        <v>1240</v>
      </c>
      <c r="U17" s="3">
        <v>1233</v>
      </c>
      <c r="V17" s="3">
        <f>1053+56</f>
        <v>1109</v>
      </c>
      <c r="W17" s="3">
        <v>1158</v>
      </c>
      <c r="X17" s="3">
        <v>1266</v>
      </c>
      <c r="Y17" s="3">
        <v>1272</v>
      </c>
      <c r="Z17" s="3">
        <v>1306</v>
      </c>
      <c r="AA17" s="3">
        <f>1252-82</f>
        <v>1170</v>
      </c>
      <c r="AB17" s="3">
        <v>1215</v>
      </c>
      <c r="AC17" s="3">
        <v>1168</v>
      </c>
      <c r="AD17" s="50">
        <v>1145</v>
      </c>
      <c r="AE17" s="5">
        <v>1109</v>
      </c>
      <c r="AF17" s="5">
        <v>1114</v>
      </c>
      <c r="AG17" s="5">
        <v>1020</v>
      </c>
      <c r="AH17" s="92">
        <v>890</v>
      </c>
      <c r="AI17" s="94">
        <v>916</v>
      </c>
      <c r="AJ17" s="92">
        <v>765</v>
      </c>
      <c r="AK17" s="96">
        <v>794</v>
      </c>
    </row>
    <row r="18" spans="1:37" ht="12.2" customHeight="1" x14ac:dyDescent="0.2">
      <c r="A18" s="4" t="s">
        <v>23</v>
      </c>
      <c r="B18" s="5">
        <v>151</v>
      </c>
      <c r="C18" s="5">
        <v>147</v>
      </c>
      <c r="D18" s="5">
        <v>176</v>
      </c>
      <c r="E18" s="3">
        <v>160</v>
      </c>
      <c r="F18" s="6">
        <v>180</v>
      </c>
      <c r="G18" s="6">
        <v>186</v>
      </c>
      <c r="H18" s="6">
        <v>170</v>
      </c>
      <c r="I18" s="6">
        <v>164</v>
      </c>
      <c r="J18" s="19">
        <v>128</v>
      </c>
      <c r="K18" s="26">
        <v>131</v>
      </c>
      <c r="L18" s="26">
        <v>124</v>
      </c>
      <c r="M18" s="5">
        <v>145</v>
      </c>
      <c r="N18" s="3">
        <v>120</v>
      </c>
      <c r="O18" s="3">
        <v>151</v>
      </c>
      <c r="P18" s="3">
        <v>166</v>
      </c>
      <c r="Q18" s="3">
        <v>163</v>
      </c>
      <c r="R18" s="50">
        <v>195</v>
      </c>
      <c r="S18" s="5">
        <v>178</v>
      </c>
      <c r="T18" s="3">
        <v>187</v>
      </c>
      <c r="U18" s="3">
        <v>182</v>
      </c>
      <c r="V18" s="3">
        <v>231</v>
      </c>
      <c r="W18" s="3">
        <v>191</v>
      </c>
      <c r="X18" s="3">
        <v>206</v>
      </c>
      <c r="Y18" s="3">
        <v>193</v>
      </c>
      <c r="Z18" s="3">
        <v>198</v>
      </c>
      <c r="AA18" s="3">
        <v>206</v>
      </c>
      <c r="AB18" s="3">
        <v>176</v>
      </c>
      <c r="AC18" s="3">
        <v>176</v>
      </c>
      <c r="AD18" s="50">
        <v>159</v>
      </c>
      <c r="AE18" s="5">
        <v>157</v>
      </c>
      <c r="AF18" s="5">
        <v>164</v>
      </c>
      <c r="AG18" s="5">
        <v>108</v>
      </c>
      <c r="AH18" s="92">
        <v>147</v>
      </c>
      <c r="AI18" s="94">
        <v>136</v>
      </c>
      <c r="AJ18" s="92">
        <v>145</v>
      </c>
      <c r="AK18" s="96">
        <v>116</v>
      </c>
    </row>
    <row r="19" spans="1:37" ht="12.2" customHeight="1" x14ac:dyDescent="0.2">
      <c r="A19" s="2" t="s">
        <v>17</v>
      </c>
      <c r="B19" s="5">
        <v>35</v>
      </c>
      <c r="C19" s="5">
        <v>34</v>
      </c>
      <c r="D19" s="5">
        <v>52</v>
      </c>
      <c r="E19" s="3">
        <v>34</v>
      </c>
      <c r="F19" s="6">
        <v>31</v>
      </c>
      <c r="G19" s="6">
        <v>43</v>
      </c>
      <c r="H19" s="6">
        <v>48</v>
      </c>
      <c r="I19" s="6">
        <v>59</v>
      </c>
      <c r="J19" s="19">
        <v>44</v>
      </c>
      <c r="K19" s="26">
        <v>38</v>
      </c>
      <c r="L19" s="26">
        <v>52</v>
      </c>
      <c r="M19" s="5">
        <v>44</v>
      </c>
      <c r="N19" s="3">
        <v>51</v>
      </c>
      <c r="O19" s="3">
        <v>41</v>
      </c>
      <c r="P19" s="3">
        <v>40</v>
      </c>
      <c r="Q19" s="3">
        <v>46</v>
      </c>
      <c r="R19" s="50">
        <v>42</v>
      </c>
      <c r="S19" s="5">
        <v>50</v>
      </c>
      <c r="T19" s="3">
        <v>47</v>
      </c>
      <c r="U19" s="3">
        <v>53</v>
      </c>
      <c r="V19" s="3">
        <v>60</v>
      </c>
      <c r="W19" s="3">
        <v>62</v>
      </c>
      <c r="X19" s="3">
        <v>57</v>
      </c>
      <c r="Y19" s="3">
        <v>61</v>
      </c>
      <c r="Z19" s="3">
        <v>66</v>
      </c>
      <c r="AA19" s="3">
        <v>68</v>
      </c>
      <c r="AB19" s="3">
        <v>56</v>
      </c>
      <c r="AC19" s="3">
        <v>63</v>
      </c>
      <c r="AD19" s="50">
        <v>57</v>
      </c>
      <c r="AE19" s="5">
        <v>53</v>
      </c>
      <c r="AF19" s="5">
        <v>63</v>
      </c>
      <c r="AG19" s="5">
        <v>61</v>
      </c>
      <c r="AH19" s="92">
        <v>63</v>
      </c>
      <c r="AI19" s="94">
        <v>64</v>
      </c>
      <c r="AJ19" s="92">
        <v>49</v>
      </c>
      <c r="AK19" s="96">
        <v>60</v>
      </c>
    </row>
    <row r="20" spans="1:37" ht="12.2" customHeight="1" thickBot="1" x14ac:dyDescent="0.25">
      <c r="A20" s="7" t="s">
        <v>9</v>
      </c>
      <c r="B20" s="8">
        <f t="shared" ref="B20:I20" si="11">SUM(B16:B19)</f>
        <v>995</v>
      </c>
      <c r="C20" s="8">
        <f t="shared" si="11"/>
        <v>1023</v>
      </c>
      <c r="D20" s="8">
        <f t="shared" si="11"/>
        <v>1218</v>
      </c>
      <c r="E20" s="1">
        <f t="shared" si="11"/>
        <v>1262</v>
      </c>
      <c r="F20" s="9">
        <f t="shared" si="11"/>
        <v>1306</v>
      </c>
      <c r="G20" s="9">
        <f t="shared" si="11"/>
        <v>1256</v>
      </c>
      <c r="H20" s="9">
        <f t="shared" si="11"/>
        <v>1206</v>
      </c>
      <c r="I20" s="9">
        <f t="shared" si="11"/>
        <v>1343</v>
      </c>
      <c r="J20" s="22">
        <f t="shared" ref="J20:U20" si="12">SUM(J16:J19)</f>
        <v>1165</v>
      </c>
      <c r="K20" s="22">
        <f t="shared" si="12"/>
        <v>1191</v>
      </c>
      <c r="L20" s="22">
        <f t="shared" si="12"/>
        <v>1193</v>
      </c>
      <c r="M20" s="22">
        <f t="shared" si="12"/>
        <v>1247</v>
      </c>
      <c r="N20" s="23">
        <f t="shared" si="12"/>
        <v>1247</v>
      </c>
      <c r="O20" s="23">
        <f t="shared" si="12"/>
        <v>1251</v>
      </c>
      <c r="P20" s="23">
        <f t="shared" si="12"/>
        <v>1303</v>
      </c>
      <c r="Q20" s="23">
        <f t="shared" si="12"/>
        <v>1417</v>
      </c>
      <c r="R20" s="53">
        <f t="shared" si="12"/>
        <v>1474</v>
      </c>
      <c r="S20" s="22">
        <f t="shared" si="12"/>
        <v>1563</v>
      </c>
      <c r="T20" s="23">
        <f t="shared" si="12"/>
        <v>1474</v>
      </c>
      <c r="U20" s="23">
        <f t="shared" si="12"/>
        <v>1468</v>
      </c>
      <c r="V20" s="23">
        <f t="shared" ref="V20:AA20" si="13">SUM(V16:V19)</f>
        <v>1400</v>
      </c>
      <c r="W20" s="23">
        <f t="shared" si="13"/>
        <v>1411</v>
      </c>
      <c r="X20" s="23">
        <f t="shared" si="13"/>
        <v>1529</v>
      </c>
      <c r="Y20" s="23">
        <f t="shared" si="13"/>
        <v>1526</v>
      </c>
      <c r="Z20" s="23">
        <f t="shared" si="13"/>
        <v>1570</v>
      </c>
      <c r="AA20" s="23">
        <f t="shared" si="13"/>
        <v>1444</v>
      </c>
      <c r="AB20" s="23">
        <f t="shared" ref="AB20" si="14">SUM(AB16:AB19)</f>
        <v>1447</v>
      </c>
      <c r="AC20" s="23">
        <f t="shared" ref="AC20" si="15">SUM(AC16:AC19)</f>
        <v>1407</v>
      </c>
      <c r="AD20" s="53">
        <f t="shared" ref="AD20:AH20" si="16">SUM(AD17:AD19)</f>
        <v>1361</v>
      </c>
      <c r="AE20" s="22">
        <f t="shared" si="16"/>
        <v>1319</v>
      </c>
      <c r="AF20" s="22">
        <f t="shared" si="16"/>
        <v>1341</v>
      </c>
      <c r="AG20" s="22">
        <f t="shared" si="16"/>
        <v>1189</v>
      </c>
      <c r="AH20" s="22">
        <f t="shared" si="16"/>
        <v>1100</v>
      </c>
      <c r="AI20" s="95">
        <f>SUM(AI17:AI19)</f>
        <v>1116</v>
      </c>
      <c r="AJ20" s="95">
        <f>SUM(AJ17:AJ19)</f>
        <v>959</v>
      </c>
      <c r="AK20" s="93">
        <f>SUM(AK17:AK19)</f>
        <v>970</v>
      </c>
    </row>
    <row r="21" spans="1:37" s="43" customFormat="1" ht="12.2" customHeight="1" x14ac:dyDescent="0.2">
      <c r="A21" s="25" t="s">
        <v>12</v>
      </c>
      <c r="B21" s="44"/>
      <c r="C21" s="44"/>
      <c r="D21" s="44"/>
      <c r="E21" s="45"/>
      <c r="F21" s="46"/>
      <c r="G21" s="46"/>
      <c r="H21" s="46"/>
      <c r="I21" s="46"/>
      <c r="J21" s="19"/>
      <c r="K21" s="20"/>
      <c r="L21" s="20"/>
      <c r="M21" s="41"/>
      <c r="N21" s="42"/>
      <c r="O21" s="42"/>
      <c r="P21" s="42"/>
      <c r="Q21" s="42"/>
      <c r="S21" s="41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E21" s="41"/>
      <c r="AF21" s="41"/>
      <c r="AG21" s="41"/>
      <c r="AH21" s="41"/>
      <c r="AI21" s="72"/>
      <c r="AJ21" s="41"/>
      <c r="AK21" s="89"/>
    </row>
    <row r="22" spans="1:37" ht="12.2" customHeight="1" x14ac:dyDescent="0.2">
      <c r="A22" s="2" t="s">
        <v>21</v>
      </c>
      <c r="B22" s="5">
        <v>526</v>
      </c>
      <c r="C22" s="5">
        <v>549</v>
      </c>
      <c r="D22" s="5">
        <v>557</v>
      </c>
      <c r="E22" s="3">
        <v>539</v>
      </c>
      <c r="F22" s="6">
        <v>531</v>
      </c>
      <c r="G22" s="6">
        <v>469</v>
      </c>
      <c r="H22" s="6">
        <v>437</v>
      </c>
      <c r="I22" s="6">
        <v>468</v>
      </c>
      <c r="J22" s="19">
        <v>532</v>
      </c>
      <c r="K22" s="20">
        <v>519</v>
      </c>
      <c r="L22" s="20">
        <v>593</v>
      </c>
      <c r="M22" s="5">
        <v>595</v>
      </c>
      <c r="N22" s="3">
        <v>668</v>
      </c>
      <c r="O22" s="3">
        <v>595</v>
      </c>
      <c r="P22" s="3">
        <v>740</v>
      </c>
      <c r="Q22" s="3">
        <v>749</v>
      </c>
      <c r="R22" s="50">
        <v>601</v>
      </c>
      <c r="S22" s="5">
        <v>641</v>
      </c>
      <c r="T22" s="3">
        <v>656</v>
      </c>
      <c r="U22" s="3">
        <v>540</v>
      </c>
      <c r="V22" s="3">
        <f>552+56</f>
        <v>608</v>
      </c>
      <c r="W22" s="3">
        <v>548</v>
      </c>
      <c r="X22" s="3">
        <v>577</v>
      </c>
      <c r="Y22" s="3">
        <v>581</v>
      </c>
      <c r="Z22" s="3">
        <v>619</v>
      </c>
      <c r="AA22" s="3">
        <v>650</v>
      </c>
      <c r="AB22" s="3">
        <v>658</v>
      </c>
      <c r="AC22" s="3">
        <v>665</v>
      </c>
      <c r="AD22" s="50">
        <v>636</v>
      </c>
      <c r="AE22" s="5">
        <v>631</v>
      </c>
      <c r="AF22" s="5">
        <v>693</v>
      </c>
      <c r="AG22" s="5">
        <v>640</v>
      </c>
      <c r="AH22" s="92">
        <v>634</v>
      </c>
      <c r="AI22" s="94">
        <v>617</v>
      </c>
      <c r="AJ22" s="92">
        <v>624</v>
      </c>
      <c r="AK22" s="96">
        <v>648</v>
      </c>
    </row>
    <row r="23" spans="1:37" ht="12.2" customHeight="1" x14ac:dyDescent="0.2">
      <c r="A23" s="4" t="s">
        <v>23</v>
      </c>
      <c r="B23" s="5">
        <v>50</v>
      </c>
      <c r="C23" s="5">
        <v>58</v>
      </c>
      <c r="D23" s="5">
        <v>73</v>
      </c>
      <c r="E23" s="3">
        <v>81</v>
      </c>
      <c r="F23" s="6">
        <v>67</v>
      </c>
      <c r="G23" s="6">
        <v>64</v>
      </c>
      <c r="H23" s="6">
        <v>56</v>
      </c>
      <c r="I23" s="6">
        <v>62</v>
      </c>
      <c r="J23" s="19">
        <v>58</v>
      </c>
      <c r="K23" s="20">
        <v>69</v>
      </c>
      <c r="L23" s="20">
        <v>57</v>
      </c>
      <c r="M23" s="5">
        <v>83</v>
      </c>
      <c r="N23" s="3">
        <v>56</v>
      </c>
      <c r="O23" s="3">
        <v>78</v>
      </c>
      <c r="P23" s="3">
        <v>51</v>
      </c>
      <c r="Q23" s="3">
        <v>82</v>
      </c>
      <c r="R23" s="50">
        <v>79</v>
      </c>
      <c r="S23" s="5">
        <v>75</v>
      </c>
      <c r="T23" s="3">
        <v>79</v>
      </c>
      <c r="U23" s="3">
        <v>70</v>
      </c>
      <c r="V23" s="3">
        <v>61</v>
      </c>
      <c r="W23" s="3">
        <v>73</v>
      </c>
      <c r="X23" s="3">
        <v>62</v>
      </c>
      <c r="Y23" s="3">
        <v>72</v>
      </c>
      <c r="Z23" s="3">
        <v>71</v>
      </c>
      <c r="AA23" s="3">
        <v>59</v>
      </c>
      <c r="AB23" s="3">
        <v>53</v>
      </c>
      <c r="AC23" s="3">
        <v>93</v>
      </c>
      <c r="AD23" s="50">
        <v>94</v>
      </c>
      <c r="AE23" s="5">
        <v>106</v>
      </c>
      <c r="AF23" s="5">
        <v>119</v>
      </c>
      <c r="AG23" s="5">
        <v>157</v>
      </c>
      <c r="AH23" s="92">
        <v>150</v>
      </c>
      <c r="AI23" s="94">
        <v>157</v>
      </c>
      <c r="AJ23" s="92">
        <v>148</v>
      </c>
      <c r="AK23" s="96">
        <v>154</v>
      </c>
    </row>
    <row r="24" spans="1:37" ht="12.2" customHeight="1" thickBot="1" x14ac:dyDescent="0.25">
      <c r="A24" s="7" t="s">
        <v>9</v>
      </c>
      <c r="B24" s="8">
        <f t="shared" ref="B24:I24" si="17">SUM(B22:B23)</f>
        <v>576</v>
      </c>
      <c r="C24" s="8">
        <f t="shared" si="17"/>
        <v>607</v>
      </c>
      <c r="D24" s="8">
        <f t="shared" si="17"/>
        <v>630</v>
      </c>
      <c r="E24" s="1">
        <f t="shared" si="17"/>
        <v>620</v>
      </c>
      <c r="F24" s="9">
        <f t="shared" si="17"/>
        <v>598</v>
      </c>
      <c r="G24" s="9">
        <f t="shared" si="17"/>
        <v>533</v>
      </c>
      <c r="H24" s="9">
        <f t="shared" si="17"/>
        <v>493</v>
      </c>
      <c r="I24" s="9">
        <f t="shared" si="17"/>
        <v>530</v>
      </c>
      <c r="J24" s="21">
        <f t="shared" ref="J24:S24" si="18">SUM(J22:J23)</f>
        <v>590</v>
      </c>
      <c r="K24" s="21">
        <f t="shared" si="18"/>
        <v>588</v>
      </c>
      <c r="L24" s="21">
        <f t="shared" si="18"/>
        <v>650</v>
      </c>
      <c r="M24" s="22">
        <f t="shared" si="18"/>
        <v>678</v>
      </c>
      <c r="N24" s="23">
        <f t="shared" si="18"/>
        <v>724</v>
      </c>
      <c r="O24" s="23">
        <f t="shared" si="18"/>
        <v>673</v>
      </c>
      <c r="P24" s="23">
        <f t="shared" si="18"/>
        <v>791</v>
      </c>
      <c r="Q24" s="23">
        <f t="shared" si="18"/>
        <v>831</v>
      </c>
      <c r="R24" s="53">
        <f t="shared" si="18"/>
        <v>680</v>
      </c>
      <c r="S24" s="22">
        <f t="shared" si="18"/>
        <v>716</v>
      </c>
      <c r="T24" s="23">
        <f t="shared" ref="T24:Y24" si="19">SUM(T22:T23)</f>
        <v>735</v>
      </c>
      <c r="U24" s="23">
        <f t="shared" si="19"/>
        <v>610</v>
      </c>
      <c r="V24" s="23">
        <f t="shared" si="19"/>
        <v>669</v>
      </c>
      <c r="W24" s="23">
        <f t="shared" si="19"/>
        <v>621</v>
      </c>
      <c r="X24" s="23">
        <f t="shared" si="19"/>
        <v>639</v>
      </c>
      <c r="Y24" s="23">
        <f t="shared" si="19"/>
        <v>653</v>
      </c>
      <c r="Z24" s="23">
        <f t="shared" ref="Z24:AA24" si="20">SUM(Z22:Z23)</f>
        <v>690</v>
      </c>
      <c r="AA24" s="23">
        <f t="shared" si="20"/>
        <v>709</v>
      </c>
      <c r="AB24" s="23">
        <f t="shared" ref="AB24" si="21">SUM(AB22:AB23)</f>
        <v>711</v>
      </c>
      <c r="AC24" s="23">
        <f t="shared" ref="AC24" si="22">SUM(AC22:AC23)</f>
        <v>758</v>
      </c>
      <c r="AD24" s="53">
        <f t="shared" ref="AD24:AH24" si="23">SUM(AD22:AD23)</f>
        <v>730</v>
      </c>
      <c r="AE24" s="22">
        <f t="shared" si="23"/>
        <v>737</v>
      </c>
      <c r="AF24" s="22">
        <f t="shared" si="23"/>
        <v>812</v>
      </c>
      <c r="AG24" s="22">
        <f t="shared" si="23"/>
        <v>797</v>
      </c>
      <c r="AH24" s="22">
        <f t="shared" si="23"/>
        <v>784</v>
      </c>
      <c r="AI24" s="95">
        <f>SUM(AI22:AI23)</f>
        <v>774</v>
      </c>
      <c r="AJ24" s="95">
        <f>SUM(AJ22:AJ23)</f>
        <v>772</v>
      </c>
      <c r="AK24" s="93">
        <f>SUM(AK22:AK23)</f>
        <v>802</v>
      </c>
    </row>
    <row r="25" spans="1:37" s="43" customFormat="1" ht="12.2" customHeight="1" x14ac:dyDescent="0.2">
      <c r="A25" s="25" t="s">
        <v>13</v>
      </c>
      <c r="B25" s="44"/>
      <c r="C25" s="44"/>
      <c r="D25" s="44"/>
      <c r="E25" s="45"/>
      <c r="F25" s="46"/>
      <c r="G25" s="46"/>
      <c r="H25" s="46"/>
      <c r="I25" s="46"/>
      <c r="J25" s="19"/>
      <c r="K25" s="20"/>
      <c r="L25" s="20"/>
      <c r="M25" s="41"/>
      <c r="N25" s="42"/>
      <c r="O25" s="42"/>
      <c r="P25" s="42"/>
      <c r="Q25" s="42"/>
      <c r="S25" s="41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E25" s="41"/>
      <c r="AF25" s="41"/>
      <c r="AG25" s="41"/>
      <c r="AH25" s="41"/>
      <c r="AI25" s="72"/>
      <c r="AJ25" s="41"/>
      <c r="AK25" s="89"/>
    </row>
    <row r="26" spans="1:37" ht="12.2" customHeight="1" x14ac:dyDescent="0.2">
      <c r="A26" s="2" t="s">
        <v>21</v>
      </c>
      <c r="B26" s="5">
        <v>260</v>
      </c>
      <c r="C26" s="5">
        <v>329</v>
      </c>
      <c r="D26" s="5">
        <v>367</v>
      </c>
      <c r="E26" s="3">
        <v>401</v>
      </c>
      <c r="F26" s="6">
        <v>390</v>
      </c>
      <c r="G26" s="6">
        <v>421</v>
      </c>
      <c r="H26" s="6">
        <v>384</v>
      </c>
      <c r="I26" s="6">
        <v>369</v>
      </c>
      <c r="J26" s="19">
        <v>333</v>
      </c>
      <c r="K26" s="20">
        <v>348</v>
      </c>
      <c r="L26" s="20">
        <v>266</v>
      </c>
      <c r="M26" s="5">
        <v>313</v>
      </c>
      <c r="N26" s="3">
        <v>300</v>
      </c>
      <c r="O26" s="3">
        <v>331</v>
      </c>
      <c r="P26" s="3">
        <v>327</v>
      </c>
      <c r="Q26" s="3">
        <v>364</v>
      </c>
      <c r="R26" s="50">
        <v>326</v>
      </c>
      <c r="S26" s="5">
        <v>292</v>
      </c>
      <c r="T26" s="3">
        <v>315</v>
      </c>
      <c r="U26" s="3">
        <v>302</v>
      </c>
      <c r="V26" s="3">
        <v>322</v>
      </c>
      <c r="W26" s="3">
        <v>272</v>
      </c>
      <c r="X26" s="3">
        <v>276</v>
      </c>
      <c r="Y26" s="3">
        <v>289</v>
      </c>
      <c r="Z26" s="3">
        <v>260</v>
      </c>
      <c r="AA26" s="3">
        <v>222</v>
      </c>
      <c r="AB26" s="3">
        <v>279</v>
      </c>
      <c r="AC26" s="3">
        <v>275</v>
      </c>
      <c r="AD26" s="50">
        <v>292</v>
      </c>
      <c r="AE26" s="5">
        <v>259</v>
      </c>
      <c r="AF26" s="5">
        <v>245</v>
      </c>
      <c r="AG26" s="5">
        <v>231</v>
      </c>
      <c r="AH26" s="92">
        <v>257</v>
      </c>
      <c r="AI26" s="94">
        <v>265</v>
      </c>
      <c r="AJ26" s="92">
        <v>257</v>
      </c>
      <c r="AK26" s="96">
        <v>242</v>
      </c>
    </row>
    <row r="27" spans="1:37" ht="12.2" customHeight="1" x14ac:dyDescent="0.2">
      <c r="A27" s="2" t="s">
        <v>16</v>
      </c>
      <c r="B27" s="5">
        <v>205</v>
      </c>
      <c r="C27" s="5">
        <v>204</v>
      </c>
      <c r="D27" s="5">
        <v>183</v>
      </c>
      <c r="E27" s="3">
        <v>240</v>
      </c>
      <c r="F27" s="6">
        <v>232</v>
      </c>
      <c r="G27" s="6">
        <v>207</v>
      </c>
      <c r="H27" s="6">
        <v>176</v>
      </c>
      <c r="I27" s="6">
        <v>174</v>
      </c>
      <c r="J27" s="19">
        <v>147</v>
      </c>
      <c r="K27" s="20">
        <v>165</v>
      </c>
      <c r="L27" s="20">
        <v>189</v>
      </c>
      <c r="M27" s="5">
        <v>194</v>
      </c>
      <c r="N27" s="3">
        <v>177</v>
      </c>
      <c r="O27" s="3">
        <v>209</v>
      </c>
      <c r="P27" s="3">
        <v>217</v>
      </c>
      <c r="Q27" s="3">
        <v>192</v>
      </c>
      <c r="R27" s="50">
        <v>180</v>
      </c>
      <c r="S27" s="5">
        <v>190</v>
      </c>
      <c r="T27" s="3">
        <v>173</v>
      </c>
      <c r="U27" s="3">
        <v>176</v>
      </c>
      <c r="V27" s="3">
        <v>202</v>
      </c>
      <c r="W27" s="3">
        <v>233</v>
      </c>
      <c r="X27" s="3">
        <v>230</v>
      </c>
      <c r="Y27" s="3">
        <v>251</v>
      </c>
      <c r="Z27" s="3">
        <v>273</v>
      </c>
      <c r="AA27" s="3">
        <v>327</v>
      </c>
      <c r="AB27" s="3">
        <v>305</v>
      </c>
      <c r="AC27" s="3">
        <v>276</v>
      </c>
      <c r="AD27" s="50">
        <v>330</v>
      </c>
      <c r="AE27" s="5">
        <v>380</v>
      </c>
      <c r="AF27" s="5">
        <v>352</v>
      </c>
      <c r="AG27" s="5">
        <v>442</v>
      </c>
      <c r="AH27" s="92">
        <v>332</v>
      </c>
      <c r="AI27" s="94">
        <v>281</v>
      </c>
      <c r="AJ27" s="92">
        <v>254</v>
      </c>
      <c r="AK27" s="96">
        <v>277</v>
      </c>
    </row>
    <row r="28" spans="1:37" ht="12.2" customHeight="1" x14ac:dyDescent="0.2">
      <c r="A28" s="2" t="s">
        <v>17</v>
      </c>
      <c r="B28" s="5">
        <v>45</v>
      </c>
      <c r="C28" s="5">
        <v>49</v>
      </c>
      <c r="D28" s="5">
        <v>44</v>
      </c>
      <c r="E28" s="3">
        <v>52</v>
      </c>
      <c r="F28" s="6">
        <v>44</v>
      </c>
      <c r="G28" s="6">
        <v>46</v>
      </c>
      <c r="H28" s="6">
        <v>51</v>
      </c>
      <c r="I28" s="6">
        <v>33</v>
      </c>
      <c r="J28" s="19">
        <v>33</v>
      </c>
      <c r="K28" s="20">
        <v>35</v>
      </c>
      <c r="L28" s="20">
        <v>28</v>
      </c>
      <c r="M28" s="5">
        <v>27</v>
      </c>
      <c r="N28" s="3">
        <v>31</v>
      </c>
      <c r="O28" s="3">
        <v>25</v>
      </c>
      <c r="P28" s="3">
        <v>32</v>
      </c>
      <c r="Q28" s="3">
        <v>22</v>
      </c>
      <c r="R28" s="50">
        <v>39</v>
      </c>
      <c r="S28" s="5">
        <v>37</v>
      </c>
      <c r="T28" s="3">
        <v>32</v>
      </c>
      <c r="U28" s="3">
        <v>29</v>
      </c>
      <c r="V28" s="3">
        <v>29</v>
      </c>
      <c r="W28" s="3">
        <v>24</v>
      </c>
      <c r="X28" s="3">
        <v>19</v>
      </c>
      <c r="Y28" s="3">
        <v>27</v>
      </c>
      <c r="Z28" s="3">
        <v>16</v>
      </c>
      <c r="AA28" s="3">
        <v>25</v>
      </c>
      <c r="AB28" s="3">
        <v>22</v>
      </c>
      <c r="AC28" s="3">
        <v>27</v>
      </c>
      <c r="AD28" s="50">
        <v>25</v>
      </c>
      <c r="AE28" s="5">
        <v>30</v>
      </c>
      <c r="AF28" s="5">
        <v>24</v>
      </c>
      <c r="AG28" s="5">
        <v>38</v>
      </c>
      <c r="AH28" s="92">
        <v>57</v>
      </c>
      <c r="AI28" s="94">
        <v>47</v>
      </c>
      <c r="AJ28" s="92">
        <v>45</v>
      </c>
      <c r="AK28" s="96">
        <v>66</v>
      </c>
    </row>
    <row r="29" spans="1:37" ht="12.2" customHeight="1" thickBot="1" x14ac:dyDescent="0.25">
      <c r="A29" s="7" t="s">
        <v>9</v>
      </c>
      <c r="B29" s="8">
        <f t="shared" ref="B29:I29" si="24">SUM(B26:B28)</f>
        <v>510</v>
      </c>
      <c r="C29" s="8">
        <f t="shared" si="24"/>
        <v>582</v>
      </c>
      <c r="D29" s="8">
        <f t="shared" si="24"/>
        <v>594</v>
      </c>
      <c r="E29" s="1">
        <f t="shared" si="24"/>
        <v>693</v>
      </c>
      <c r="F29" s="9">
        <f t="shared" si="24"/>
        <v>666</v>
      </c>
      <c r="G29" s="9">
        <f t="shared" si="24"/>
        <v>674</v>
      </c>
      <c r="H29" s="9">
        <f t="shared" si="24"/>
        <v>611</v>
      </c>
      <c r="I29" s="9">
        <f t="shared" si="24"/>
        <v>576</v>
      </c>
      <c r="J29" s="21">
        <f t="shared" ref="J29:U29" si="25">SUM(J26:J28)</f>
        <v>513</v>
      </c>
      <c r="K29" s="21">
        <f t="shared" si="25"/>
        <v>548</v>
      </c>
      <c r="L29" s="21">
        <f t="shared" si="25"/>
        <v>483</v>
      </c>
      <c r="M29" s="22">
        <f t="shared" si="25"/>
        <v>534</v>
      </c>
      <c r="N29" s="23">
        <f t="shared" si="25"/>
        <v>508</v>
      </c>
      <c r="O29" s="23">
        <f t="shared" si="25"/>
        <v>565</v>
      </c>
      <c r="P29" s="23">
        <f t="shared" si="25"/>
        <v>576</v>
      </c>
      <c r="Q29" s="23">
        <f t="shared" si="25"/>
        <v>578</v>
      </c>
      <c r="R29" s="53">
        <f t="shared" si="25"/>
        <v>545</v>
      </c>
      <c r="S29" s="22">
        <f t="shared" si="25"/>
        <v>519</v>
      </c>
      <c r="T29" s="23">
        <f t="shared" si="25"/>
        <v>520</v>
      </c>
      <c r="U29" s="23">
        <f t="shared" si="25"/>
        <v>507</v>
      </c>
      <c r="V29" s="23">
        <f t="shared" ref="V29:AA29" si="26">SUM(V26:V28)</f>
        <v>553</v>
      </c>
      <c r="W29" s="23">
        <f t="shared" si="26"/>
        <v>529</v>
      </c>
      <c r="X29" s="23">
        <f t="shared" si="26"/>
        <v>525</v>
      </c>
      <c r="Y29" s="23">
        <f t="shared" si="26"/>
        <v>567</v>
      </c>
      <c r="Z29" s="23">
        <f t="shared" si="26"/>
        <v>549</v>
      </c>
      <c r="AA29" s="23">
        <f t="shared" si="26"/>
        <v>574</v>
      </c>
      <c r="AB29" s="23">
        <f t="shared" ref="AB29" si="27">SUM(AB26:AB28)</f>
        <v>606</v>
      </c>
      <c r="AC29" s="23">
        <f t="shared" ref="AC29" si="28">SUM(AC26:AC28)</f>
        <v>578</v>
      </c>
      <c r="AD29" s="53">
        <f t="shared" ref="AD29:AH29" si="29">SUM(AD26:AD28)</f>
        <v>647</v>
      </c>
      <c r="AE29" s="22">
        <f t="shared" si="29"/>
        <v>669</v>
      </c>
      <c r="AF29" s="22">
        <f t="shared" si="29"/>
        <v>621</v>
      </c>
      <c r="AG29" s="22">
        <f t="shared" si="29"/>
        <v>711</v>
      </c>
      <c r="AH29" s="22">
        <f t="shared" si="29"/>
        <v>646</v>
      </c>
      <c r="AI29" s="95">
        <f>SUM(AI26:AI28)</f>
        <v>593</v>
      </c>
      <c r="AJ29" s="95">
        <f>SUM(AJ26:AJ28)</f>
        <v>556</v>
      </c>
      <c r="AK29" s="93">
        <f>SUM(AK26:AK28)</f>
        <v>585</v>
      </c>
    </row>
    <row r="30" spans="1:37" ht="12.2" customHeight="1" x14ac:dyDescent="0.2">
      <c r="A30" s="25" t="s">
        <v>29</v>
      </c>
      <c r="B30" s="8"/>
      <c r="C30" s="8"/>
      <c r="D30" s="8"/>
      <c r="E30" s="1"/>
      <c r="F30" s="9"/>
      <c r="G30" s="9"/>
      <c r="H30" s="9"/>
      <c r="I30" s="9"/>
      <c r="J30" s="69"/>
      <c r="K30" s="70"/>
      <c r="L30" s="70"/>
      <c r="M30" s="28"/>
      <c r="N30" s="29"/>
      <c r="O30" s="29"/>
      <c r="P30" s="29"/>
      <c r="Q30" s="29"/>
      <c r="R30" s="27"/>
      <c r="S30" s="28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7"/>
      <c r="AE30" s="28"/>
      <c r="AF30" s="28"/>
      <c r="AG30" s="28"/>
      <c r="AH30" s="92"/>
      <c r="AI30" s="94"/>
      <c r="AJ30" s="92"/>
      <c r="AK30" s="96"/>
    </row>
    <row r="31" spans="1:37" ht="12.2" customHeight="1" x14ac:dyDescent="0.2">
      <c r="A31" s="64" t="s">
        <v>17</v>
      </c>
      <c r="B31" s="8"/>
      <c r="C31" s="8"/>
      <c r="D31" s="8"/>
      <c r="E31" s="1"/>
      <c r="F31" s="9"/>
      <c r="G31" s="9"/>
      <c r="H31" s="9"/>
      <c r="I31" s="9"/>
      <c r="J31" s="69"/>
      <c r="K31" s="70"/>
      <c r="L31" s="70"/>
      <c r="M31" s="28"/>
      <c r="N31" s="29"/>
      <c r="O31" s="29"/>
      <c r="P31" s="29"/>
      <c r="Q31" s="29"/>
      <c r="R31" s="27"/>
      <c r="S31" s="28"/>
      <c r="T31" s="29"/>
      <c r="U31" s="29"/>
      <c r="V31" s="29"/>
      <c r="W31" s="29"/>
      <c r="X31" s="29"/>
      <c r="Y31" s="29"/>
      <c r="Z31" s="29"/>
      <c r="AA31" s="29"/>
      <c r="AB31" s="29"/>
      <c r="AC31" s="81"/>
      <c r="AD31" s="82"/>
      <c r="AE31" s="83"/>
      <c r="AF31" s="83"/>
      <c r="AG31" s="83">
        <v>2</v>
      </c>
      <c r="AH31" s="92">
        <v>3</v>
      </c>
      <c r="AI31" s="94">
        <v>4</v>
      </c>
      <c r="AJ31" s="92">
        <v>7</v>
      </c>
      <c r="AK31" s="96">
        <v>7</v>
      </c>
    </row>
    <row r="32" spans="1:37" ht="12.2" customHeight="1" thickBot="1" x14ac:dyDescent="0.25">
      <c r="A32" s="10" t="s">
        <v>9</v>
      </c>
      <c r="B32" s="11"/>
      <c r="C32" s="11"/>
      <c r="D32" s="11"/>
      <c r="E32" s="12"/>
      <c r="F32" s="13"/>
      <c r="G32" s="13"/>
      <c r="H32" s="13"/>
      <c r="I32" s="13"/>
      <c r="J32" s="69"/>
      <c r="K32" s="70"/>
      <c r="L32" s="70"/>
      <c r="M32" s="28"/>
      <c r="N32" s="29"/>
      <c r="O32" s="29"/>
      <c r="P32" s="29"/>
      <c r="Q32" s="29"/>
      <c r="R32" s="27"/>
      <c r="S32" s="28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7"/>
      <c r="AE32" s="28"/>
      <c r="AF32" s="28"/>
      <c r="AG32" s="28">
        <f>AG31</f>
        <v>2</v>
      </c>
      <c r="AH32" s="22">
        <f>AH31</f>
        <v>3</v>
      </c>
      <c r="AI32" s="95">
        <f>SUM(AI31)</f>
        <v>4</v>
      </c>
      <c r="AJ32" s="95">
        <f>SUM(AJ31)</f>
        <v>7</v>
      </c>
      <c r="AK32" s="93">
        <f>SUM(AK31)</f>
        <v>7</v>
      </c>
    </row>
    <row r="33" spans="1:37" s="43" customFormat="1" ht="12.2" customHeight="1" x14ac:dyDescent="0.2">
      <c r="A33" s="25" t="s">
        <v>14</v>
      </c>
      <c r="B33" s="44"/>
      <c r="C33" s="44"/>
      <c r="D33" s="44"/>
      <c r="E33" s="45"/>
      <c r="F33" s="46"/>
      <c r="G33" s="46"/>
      <c r="H33" s="46"/>
      <c r="I33" s="46"/>
      <c r="J33" s="19"/>
      <c r="K33" s="20"/>
      <c r="L33" s="20"/>
      <c r="M33" s="41"/>
      <c r="N33" s="42"/>
      <c r="O33" s="42"/>
      <c r="P33" s="42"/>
      <c r="Q33" s="42"/>
      <c r="S33" s="41"/>
      <c r="T33" s="42"/>
      <c r="U33" s="42"/>
      <c r="V33" s="42"/>
      <c r="W33" s="42"/>
      <c r="X33" s="42"/>
      <c r="Y33" s="42"/>
      <c r="Z33" s="42"/>
      <c r="AA33" s="42"/>
      <c r="AB33" s="42"/>
      <c r="AC33" s="48"/>
      <c r="AD33" s="66"/>
      <c r="AE33" s="47"/>
      <c r="AF33" s="47"/>
      <c r="AG33" s="47"/>
      <c r="AH33" s="41"/>
      <c r="AI33" s="72"/>
      <c r="AJ33" s="41"/>
      <c r="AK33" s="89"/>
    </row>
    <row r="34" spans="1:37" ht="12.2" customHeight="1" x14ac:dyDescent="0.2">
      <c r="A34" s="2" t="s">
        <v>21</v>
      </c>
      <c r="B34" s="5">
        <v>329</v>
      </c>
      <c r="C34" s="5">
        <v>343</v>
      </c>
      <c r="D34" s="5">
        <v>420</v>
      </c>
      <c r="E34" s="3">
        <v>413</v>
      </c>
      <c r="F34" s="6">
        <v>420</v>
      </c>
      <c r="G34" s="6">
        <v>386</v>
      </c>
      <c r="H34" s="6">
        <v>384</v>
      </c>
      <c r="I34" s="6">
        <v>342</v>
      </c>
      <c r="J34" s="19">
        <v>380</v>
      </c>
      <c r="K34" s="20">
        <v>391</v>
      </c>
      <c r="L34" s="20">
        <v>381</v>
      </c>
      <c r="M34" s="5">
        <v>387</v>
      </c>
      <c r="N34" s="3">
        <v>373</v>
      </c>
      <c r="O34" s="3">
        <v>417</v>
      </c>
      <c r="P34" s="3">
        <v>412</v>
      </c>
      <c r="Q34" s="3">
        <v>440</v>
      </c>
      <c r="R34" s="50">
        <v>425</v>
      </c>
      <c r="S34" s="5">
        <v>439</v>
      </c>
      <c r="T34" s="3">
        <v>434</v>
      </c>
      <c r="U34" s="3">
        <v>450</v>
      </c>
      <c r="V34" s="3">
        <v>411</v>
      </c>
      <c r="W34" s="3">
        <v>440</v>
      </c>
      <c r="X34" s="3">
        <v>482</v>
      </c>
      <c r="Y34" s="3">
        <f>491-19</f>
        <v>472</v>
      </c>
      <c r="Z34" s="3">
        <v>531</v>
      </c>
      <c r="AA34" s="3">
        <v>499</v>
      </c>
      <c r="AB34" s="3">
        <v>498</v>
      </c>
      <c r="AC34" s="3">
        <v>612</v>
      </c>
      <c r="AD34" s="50">
        <v>717</v>
      </c>
      <c r="AE34" s="5">
        <v>712</v>
      </c>
      <c r="AF34" s="5">
        <v>807</v>
      </c>
      <c r="AG34" s="5">
        <v>687</v>
      </c>
      <c r="AH34" s="92">
        <v>648</v>
      </c>
      <c r="AI34" s="94">
        <v>583</v>
      </c>
      <c r="AJ34" s="92">
        <v>557</v>
      </c>
      <c r="AK34" s="96">
        <v>571</v>
      </c>
    </row>
    <row r="35" spans="1:37" ht="12.2" customHeight="1" x14ac:dyDescent="0.2">
      <c r="A35" s="4" t="s">
        <v>23</v>
      </c>
      <c r="B35" s="5">
        <v>67</v>
      </c>
      <c r="C35" s="5">
        <v>62</v>
      </c>
      <c r="D35" s="5">
        <v>66</v>
      </c>
      <c r="E35" s="3">
        <v>70</v>
      </c>
      <c r="F35" s="6">
        <v>101</v>
      </c>
      <c r="G35" s="6">
        <v>114</v>
      </c>
      <c r="H35" s="6">
        <v>111</v>
      </c>
      <c r="I35" s="6">
        <v>114</v>
      </c>
      <c r="J35" s="19">
        <v>114</v>
      </c>
      <c r="K35" s="20">
        <v>134</v>
      </c>
      <c r="L35" s="20">
        <v>117</v>
      </c>
      <c r="M35" s="5">
        <v>123</v>
      </c>
      <c r="N35" s="3">
        <v>110</v>
      </c>
      <c r="O35" s="3">
        <v>132</v>
      </c>
      <c r="P35" s="3">
        <v>138</v>
      </c>
      <c r="Q35" s="3">
        <v>144</v>
      </c>
      <c r="R35" s="50">
        <v>127</v>
      </c>
      <c r="S35" s="5">
        <v>107</v>
      </c>
      <c r="T35" s="3">
        <v>119</v>
      </c>
      <c r="U35" s="3">
        <v>130</v>
      </c>
      <c r="V35" s="3">
        <v>111</v>
      </c>
      <c r="W35" s="3">
        <v>150</v>
      </c>
      <c r="X35" s="3">
        <v>141</v>
      </c>
      <c r="Y35" s="3">
        <v>125</v>
      </c>
      <c r="Z35" s="3">
        <v>112</v>
      </c>
      <c r="AA35" s="3">
        <v>120</v>
      </c>
      <c r="AB35" s="3">
        <v>98</v>
      </c>
      <c r="AC35" s="3">
        <v>128</v>
      </c>
      <c r="AD35" s="50">
        <v>104</v>
      </c>
      <c r="AE35" s="5">
        <v>100</v>
      </c>
      <c r="AF35" s="5">
        <v>91</v>
      </c>
      <c r="AG35" s="5">
        <v>64</v>
      </c>
      <c r="AH35" s="92">
        <v>67</v>
      </c>
      <c r="AI35" s="94">
        <v>63</v>
      </c>
      <c r="AJ35" s="92">
        <v>69</v>
      </c>
      <c r="AK35" s="96">
        <v>72</v>
      </c>
    </row>
    <row r="36" spans="1:37" ht="12.2" customHeight="1" x14ac:dyDescent="0.2">
      <c r="A36" s="2" t="s">
        <v>17</v>
      </c>
      <c r="B36" s="5">
        <v>14</v>
      </c>
      <c r="C36" s="5">
        <v>13</v>
      </c>
      <c r="D36" s="5">
        <v>14</v>
      </c>
      <c r="E36" s="3">
        <v>15</v>
      </c>
      <c r="F36" s="6">
        <v>18</v>
      </c>
      <c r="G36" s="6">
        <v>24</v>
      </c>
      <c r="H36" s="6">
        <v>21</v>
      </c>
      <c r="I36" s="6">
        <v>13</v>
      </c>
      <c r="J36" s="19">
        <v>26</v>
      </c>
      <c r="K36" s="20">
        <v>11</v>
      </c>
      <c r="L36" s="20">
        <v>9</v>
      </c>
      <c r="M36" s="5">
        <v>21</v>
      </c>
      <c r="N36" s="3">
        <v>16</v>
      </c>
      <c r="O36" s="3">
        <v>11</v>
      </c>
      <c r="P36" s="3">
        <v>21</v>
      </c>
      <c r="Q36" s="3">
        <v>20</v>
      </c>
      <c r="R36" s="50">
        <v>16</v>
      </c>
      <c r="S36" s="5">
        <v>14</v>
      </c>
      <c r="T36" s="3">
        <v>19</v>
      </c>
      <c r="U36" s="3">
        <v>23</v>
      </c>
      <c r="V36" s="3">
        <v>15</v>
      </c>
      <c r="W36" s="3">
        <v>19</v>
      </c>
      <c r="X36" s="3">
        <v>30</v>
      </c>
      <c r="Y36" s="3">
        <v>22</v>
      </c>
      <c r="Z36" s="3">
        <v>26</v>
      </c>
      <c r="AA36" s="3">
        <v>29</v>
      </c>
      <c r="AB36" s="3">
        <v>29</v>
      </c>
      <c r="AC36" s="3">
        <v>31</v>
      </c>
      <c r="AD36" s="50">
        <v>22</v>
      </c>
      <c r="AE36" s="5">
        <v>37</v>
      </c>
      <c r="AF36" s="5">
        <v>41</v>
      </c>
      <c r="AG36" s="5">
        <v>40</v>
      </c>
      <c r="AH36" s="92">
        <v>34</v>
      </c>
      <c r="AI36" s="94">
        <v>45</v>
      </c>
      <c r="AJ36" s="92">
        <v>28</v>
      </c>
      <c r="AK36" s="96">
        <v>26</v>
      </c>
    </row>
    <row r="37" spans="1:37" ht="12.2" customHeight="1" thickBot="1" x14ac:dyDescent="0.25">
      <c r="A37" s="7" t="s">
        <v>9</v>
      </c>
      <c r="B37" s="8">
        <f t="shared" ref="B37:I37" si="30">SUM(B34:B36)</f>
        <v>410</v>
      </c>
      <c r="C37" s="8">
        <f t="shared" si="30"/>
        <v>418</v>
      </c>
      <c r="D37" s="8">
        <f t="shared" si="30"/>
        <v>500</v>
      </c>
      <c r="E37" s="1">
        <f t="shared" si="30"/>
        <v>498</v>
      </c>
      <c r="F37" s="9">
        <f t="shared" si="30"/>
        <v>539</v>
      </c>
      <c r="G37" s="9">
        <f t="shared" si="30"/>
        <v>524</v>
      </c>
      <c r="H37" s="9">
        <f t="shared" si="30"/>
        <v>516</v>
      </c>
      <c r="I37" s="9">
        <f t="shared" si="30"/>
        <v>469</v>
      </c>
      <c r="J37" s="21">
        <f t="shared" ref="J37:U37" si="31">SUM(J34:J36)</f>
        <v>520</v>
      </c>
      <c r="K37" s="21">
        <f t="shared" si="31"/>
        <v>536</v>
      </c>
      <c r="L37" s="21">
        <f t="shared" si="31"/>
        <v>507</v>
      </c>
      <c r="M37" s="22">
        <f t="shared" si="31"/>
        <v>531</v>
      </c>
      <c r="N37" s="23">
        <f t="shared" si="31"/>
        <v>499</v>
      </c>
      <c r="O37" s="23">
        <f t="shared" si="31"/>
        <v>560</v>
      </c>
      <c r="P37" s="23">
        <f t="shared" si="31"/>
        <v>571</v>
      </c>
      <c r="Q37" s="23">
        <f t="shared" si="31"/>
        <v>604</v>
      </c>
      <c r="R37" s="53">
        <f t="shared" si="31"/>
        <v>568</v>
      </c>
      <c r="S37" s="22">
        <f t="shared" si="31"/>
        <v>560</v>
      </c>
      <c r="T37" s="23">
        <f t="shared" si="31"/>
        <v>572</v>
      </c>
      <c r="U37" s="23">
        <f t="shared" si="31"/>
        <v>603</v>
      </c>
      <c r="V37" s="23">
        <f t="shared" ref="V37:AA37" si="32">SUM(V34:V36)</f>
        <v>537</v>
      </c>
      <c r="W37" s="23">
        <f t="shared" si="32"/>
        <v>609</v>
      </c>
      <c r="X37" s="23">
        <f t="shared" si="32"/>
        <v>653</v>
      </c>
      <c r="Y37" s="23">
        <f t="shared" si="32"/>
        <v>619</v>
      </c>
      <c r="Z37" s="23">
        <f t="shared" si="32"/>
        <v>669</v>
      </c>
      <c r="AA37" s="23">
        <f t="shared" si="32"/>
        <v>648</v>
      </c>
      <c r="AB37" s="23">
        <f t="shared" ref="AB37" si="33">SUM(AB34:AB36)</f>
        <v>625</v>
      </c>
      <c r="AC37" s="23">
        <f t="shared" ref="AC37" si="34">SUM(AC34:AC36)</f>
        <v>771</v>
      </c>
      <c r="AD37" s="53">
        <f t="shared" ref="AD37:AH37" si="35">SUM(AD34:AD36)</f>
        <v>843</v>
      </c>
      <c r="AE37" s="22">
        <f t="shared" si="35"/>
        <v>849</v>
      </c>
      <c r="AF37" s="22">
        <f t="shared" si="35"/>
        <v>939</v>
      </c>
      <c r="AG37" s="22">
        <f t="shared" si="35"/>
        <v>791</v>
      </c>
      <c r="AH37" s="22">
        <f t="shared" si="35"/>
        <v>749</v>
      </c>
      <c r="AI37" s="95">
        <f>SUM(AI34:AI36)</f>
        <v>691</v>
      </c>
      <c r="AJ37" s="95">
        <f>SUM(AJ34:AJ36)</f>
        <v>654</v>
      </c>
      <c r="AK37" s="93">
        <f>SUM(AK34:AK36)</f>
        <v>669</v>
      </c>
    </row>
    <row r="38" spans="1:37" s="43" customFormat="1" ht="12.2" customHeight="1" x14ac:dyDescent="0.2">
      <c r="A38" s="25" t="s">
        <v>27</v>
      </c>
      <c r="B38" s="44"/>
      <c r="C38" s="44"/>
      <c r="D38" s="44"/>
      <c r="E38" s="45"/>
      <c r="F38" s="46"/>
      <c r="G38" s="46"/>
      <c r="H38" s="46"/>
      <c r="I38" s="46"/>
      <c r="J38" s="19"/>
      <c r="K38" s="20"/>
      <c r="L38" s="20"/>
      <c r="M38" s="41"/>
      <c r="N38" s="42"/>
      <c r="O38" s="42"/>
      <c r="P38" s="42"/>
      <c r="Q38" s="42"/>
      <c r="S38" s="41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E38" s="41"/>
      <c r="AF38" s="41"/>
      <c r="AG38" s="41"/>
      <c r="AH38" s="41"/>
      <c r="AI38" s="72"/>
      <c r="AJ38" s="41"/>
      <c r="AK38" s="89"/>
    </row>
    <row r="39" spans="1:37" ht="12.2" customHeight="1" x14ac:dyDescent="0.2">
      <c r="A39" s="2" t="s">
        <v>21</v>
      </c>
      <c r="B39" s="5">
        <v>198</v>
      </c>
      <c r="C39" s="5">
        <v>215</v>
      </c>
      <c r="D39" s="5">
        <v>246</v>
      </c>
      <c r="E39" s="3">
        <v>221</v>
      </c>
      <c r="F39" s="6">
        <v>219</v>
      </c>
      <c r="G39" s="6">
        <v>259</v>
      </c>
      <c r="H39" s="6">
        <v>242</v>
      </c>
      <c r="I39" s="6">
        <v>241</v>
      </c>
      <c r="J39" s="19">
        <v>318</v>
      </c>
      <c r="K39" s="20">
        <v>290</v>
      </c>
      <c r="L39" s="20">
        <v>308</v>
      </c>
      <c r="M39" s="5">
        <v>336</v>
      </c>
      <c r="N39" s="3">
        <v>321</v>
      </c>
      <c r="O39" s="3">
        <v>339</v>
      </c>
      <c r="P39" s="3">
        <v>363</v>
      </c>
      <c r="Q39" s="3">
        <v>450</v>
      </c>
      <c r="R39" s="50">
        <v>437</v>
      </c>
      <c r="S39" s="5">
        <v>436</v>
      </c>
      <c r="T39" s="3">
        <v>484</v>
      </c>
      <c r="U39" s="3">
        <v>399</v>
      </c>
      <c r="V39" s="3">
        <f>411+1</f>
        <v>412</v>
      </c>
      <c r="W39" s="3">
        <v>477</v>
      </c>
      <c r="X39" s="3">
        <v>476</v>
      </c>
      <c r="Y39" s="3">
        <v>467</v>
      </c>
      <c r="Z39" s="3">
        <v>544</v>
      </c>
      <c r="AA39" s="3">
        <f>575+82</f>
        <v>657</v>
      </c>
      <c r="AB39" s="3">
        <v>632</v>
      </c>
      <c r="AC39" s="3">
        <v>690</v>
      </c>
      <c r="AD39" s="50">
        <v>616</v>
      </c>
      <c r="AE39" s="5">
        <v>589</v>
      </c>
      <c r="AF39" s="5">
        <v>606</v>
      </c>
      <c r="AG39" s="5">
        <v>591</v>
      </c>
      <c r="AH39" s="92">
        <v>701</v>
      </c>
      <c r="AI39" s="94">
        <v>586</v>
      </c>
      <c r="AJ39" s="92">
        <v>633</v>
      </c>
      <c r="AK39" s="96">
        <v>592</v>
      </c>
    </row>
    <row r="40" spans="1:37" ht="12.2" customHeight="1" x14ac:dyDescent="0.2">
      <c r="A40" s="4" t="s">
        <v>23</v>
      </c>
      <c r="B40" s="5">
        <v>31</v>
      </c>
      <c r="C40" s="5">
        <v>35</v>
      </c>
      <c r="D40" s="5">
        <v>35</v>
      </c>
      <c r="E40" s="3">
        <v>45</v>
      </c>
      <c r="F40" s="6">
        <v>45</v>
      </c>
      <c r="G40" s="6">
        <v>45</v>
      </c>
      <c r="H40" s="6">
        <v>50</v>
      </c>
      <c r="I40" s="6">
        <v>44</v>
      </c>
      <c r="J40" s="19">
        <v>63</v>
      </c>
      <c r="K40" s="20">
        <v>56</v>
      </c>
      <c r="L40" s="20">
        <v>49</v>
      </c>
      <c r="M40" s="5">
        <v>52</v>
      </c>
      <c r="N40" s="3">
        <v>41</v>
      </c>
      <c r="O40" s="3">
        <v>42</v>
      </c>
      <c r="P40" s="3">
        <v>52</v>
      </c>
      <c r="Q40" s="3">
        <v>61</v>
      </c>
      <c r="R40" s="50">
        <v>58</v>
      </c>
      <c r="S40" s="5">
        <v>61</v>
      </c>
      <c r="T40" s="3">
        <v>71</v>
      </c>
      <c r="U40" s="3">
        <v>80</v>
      </c>
      <c r="V40" s="3">
        <v>73</v>
      </c>
      <c r="W40" s="3">
        <v>88</v>
      </c>
      <c r="X40" s="3">
        <v>74</v>
      </c>
      <c r="Y40" s="3">
        <v>78</v>
      </c>
      <c r="Z40" s="3">
        <v>85</v>
      </c>
      <c r="AA40" s="3">
        <f>108+5</f>
        <v>113</v>
      </c>
      <c r="AB40" s="3">
        <v>92</v>
      </c>
      <c r="AC40" s="3">
        <v>89</v>
      </c>
      <c r="AD40" s="50">
        <v>119</v>
      </c>
      <c r="AE40" s="5">
        <v>108</v>
      </c>
      <c r="AF40" s="5">
        <v>102</v>
      </c>
      <c r="AG40" s="5">
        <v>96</v>
      </c>
      <c r="AH40" s="92">
        <v>123</v>
      </c>
      <c r="AI40" s="94">
        <v>149</v>
      </c>
      <c r="AJ40" s="92">
        <v>162</v>
      </c>
      <c r="AK40" s="96">
        <v>211</v>
      </c>
    </row>
    <row r="41" spans="1:37" ht="12.2" customHeight="1" x14ac:dyDescent="0.2">
      <c r="A41" s="2" t="s">
        <v>17</v>
      </c>
      <c r="B41" s="5">
        <v>6</v>
      </c>
      <c r="C41" s="5">
        <v>4</v>
      </c>
      <c r="D41" s="5">
        <v>7</v>
      </c>
      <c r="E41" s="3">
        <v>10</v>
      </c>
      <c r="F41" s="6">
        <v>8</v>
      </c>
      <c r="G41" s="6">
        <v>15</v>
      </c>
      <c r="H41" s="6">
        <v>14</v>
      </c>
      <c r="I41" s="6">
        <v>12</v>
      </c>
      <c r="J41" s="19">
        <v>11</v>
      </c>
      <c r="K41" s="20">
        <v>9</v>
      </c>
      <c r="L41" s="20">
        <v>14</v>
      </c>
      <c r="M41" s="5">
        <v>13</v>
      </c>
      <c r="N41" s="3">
        <v>9</v>
      </c>
      <c r="O41" s="3">
        <v>11</v>
      </c>
      <c r="P41" s="3">
        <v>13</v>
      </c>
      <c r="Q41" s="3">
        <v>16</v>
      </c>
      <c r="R41" s="50">
        <v>13</v>
      </c>
      <c r="S41" s="5">
        <v>11</v>
      </c>
      <c r="T41" s="3">
        <v>18</v>
      </c>
      <c r="U41" s="3">
        <v>14</v>
      </c>
      <c r="V41" s="3">
        <v>13</v>
      </c>
      <c r="W41" s="3">
        <v>13</v>
      </c>
      <c r="X41" s="3">
        <v>25</v>
      </c>
      <c r="Y41" s="3">
        <v>14</v>
      </c>
      <c r="Z41" s="3">
        <v>19</v>
      </c>
      <c r="AA41" s="3">
        <v>25</v>
      </c>
      <c r="AB41" s="3">
        <v>19</v>
      </c>
      <c r="AC41" s="3">
        <v>21</v>
      </c>
      <c r="AD41" s="50">
        <v>24</v>
      </c>
      <c r="AE41" s="5">
        <v>31</v>
      </c>
      <c r="AF41" s="5">
        <v>24</v>
      </c>
      <c r="AG41" s="5">
        <v>23</v>
      </c>
      <c r="AH41" s="92">
        <v>20</v>
      </c>
      <c r="AI41" s="94">
        <v>15</v>
      </c>
      <c r="AJ41" s="92">
        <v>21</v>
      </c>
      <c r="AK41" s="96">
        <v>23</v>
      </c>
    </row>
    <row r="42" spans="1:37" ht="12.2" customHeight="1" thickBot="1" x14ac:dyDescent="0.25">
      <c r="A42" s="7" t="s">
        <v>9</v>
      </c>
      <c r="B42" s="8">
        <f t="shared" ref="B42:I42" si="36">SUM(B39:B41)</f>
        <v>235</v>
      </c>
      <c r="C42" s="8">
        <f t="shared" si="36"/>
        <v>254</v>
      </c>
      <c r="D42" s="8">
        <f t="shared" si="36"/>
        <v>288</v>
      </c>
      <c r="E42" s="1">
        <f t="shared" si="36"/>
        <v>276</v>
      </c>
      <c r="F42" s="9">
        <f t="shared" si="36"/>
        <v>272</v>
      </c>
      <c r="G42" s="9">
        <f t="shared" si="36"/>
        <v>319</v>
      </c>
      <c r="H42" s="9">
        <f t="shared" si="36"/>
        <v>306</v>
      </c>
      <c r="I42" s="9">
        <f t="shared" si="36"/>
        <v>297</v>
      </c>
      <c r="J42" s="21">
        <f t="shared" ref="J42:U42" si="37">SUM(J39:J41)</f>
        <v>392</v>
      </c>
      <c r="K42" s="21">
        <f t="shared" si="37"/>
        <v>355</v>
      </c>
      <c r="L42" s="21">
        <f t="shared" si="37"/>
        <v>371</v>
      </c>
      <c r="M42" s="22">
        <f t="shared" si="37"/>
        <v>401</v>
      </c>
      <c r="N42" s="23">
        <f t="shared" si="37"/>
        <v>371</v>
      </c>
      <c r="O42" s="23">
        <f t="shared" si="37"/>
        <v>392</v>
      </c>
      <c r="P42" s="23">
        <f t="shared" si="37"/>
        <v>428</v>
      </c>
      <c r="Q42" s="23">
        <f t="shared" si="37"/>
        <v>527</v>
      </c>
      <c r="R42" s="53">
        <f t="shared" si="37"/>
        <v>508</v>
      </c>
      <c r="S42" s="22">
        <f t="shared" si="37"/>
        <v>508</v>
      </c>
      <c r="T42" s="23">
        <f t="shared" si="37"/>
        <v>573</v>
      </c>
      <c r="U42" s="23">
        <f t="shared" si="37"/>
        <v>493</v>
      </c>
      <c r="V42" s="23">
        <f t="shared" ref="V42:AA42" si="38">SUM(V39:V41)</f>
        <v>498</v>
      </c>
      <c r="W42" s="23">
        <f t="shared" si="38"/>
        <v>578</v>
      </c>
      <c r="X42" s="23">
        <f t="shared" si="38"/>
        <v>575</v>
      </c>
      <c r="Y42" s="23">
        <f t="shared" si="38"/>
        <v>559</v>
      </c>
      <c r="Z42" s="23">
        <f t="shared" si="38"/>
        <v>648</v>
      </c>
      <c r="AA42" s="23">
        <f t="shared" si="38"/>
        <v>795</v>
      </c>
      <c r="AB42" s="23">
        <f t="shared" ref="AB42" si="39">SUM(AB39:AB41)</f>
        <v>743</v>
      </c>
      <c r="AC42" s="23">
        <f t="shared" ref="AC42" si="40">SUM(AC39:AC41)</f>
        <v>800</v>
      </c>
      <c r="AD42" s="53">
        <f t="shared" ref="AD42:AH42" si="41">SUM(AD39:AD41)</f>
        <v>759</v>
      </c>
      <c r="AE42" s="22">
        <f t="shared" si="41"/>
        <v>728</v>
      </c>
      <c r="AF42" s="22">
        <f t="shared" si="41"/>
        <v>732</v>
      </c>
      <c r="AG42" s="22">
        <f t="shared" si="41"/>
        <v>710</v>
      </c>
      <c r="AH42" s="22">
        <f t="shared" si="41"/>
        <v>844</v>
      </c>
      <c r="AI42" s="95">
        <f>SUM(AI39:AI41)</f>
        <v>750</v>
      </c>
      <c r="AJ42" s="95">
        <f>SUM(AJ39:AJ41)</f>
        <v>816</v>
      </c>
      <c r="AK42" s="93">
        <f>SUM(AK39:AK41)</f>
        <v>826</v>
      </c>
    </row>
    <row r="43" spans="1:37" s="43" customFormat="1" ht="12.2" customHeight="1" x14ac:dyDescent="0.2">
      <c r="A43" s="25" t="s">
        <v>15</v>
      </c>
      <c r="B43" s="44"/>
      <c r="C43" s="44"/>
      <c r="D43" s="44"/>
      <c r="E43" s="45"/>
      <c r="F43" s="46"/>
      <c r="G43" s="46"/>
      <c r="H43" s="46"/>
      <c r="I43" s="46"/>
      <c r="J43" s="19"/>
      <c r="K43" s="20"/>
      <c r="L43" s="20"/>
      <c r="M43" s="41"/>
      <c r="N43" s="42"/>
      <c r="O43" s="42"/>
      <c r="P43" s="42"/>
      <c r="Q43" s="42"/>
      <c r="S43" s="41"/>
      <c r="T43" s="48"/>
      <c r="U43" s="42"/>
      <c r="V43" s="42"/>
      <c r="W43" s="42"/>
      <c r="X43" s="42"/>
      <c r="Y43" s="42"/>
      <c r="Z43" s="42"/>
      <c r="AA43" s="42"/>
      <c r="AB43" s="42"/>
      <c r="AC43" s="42"/>
      <c r="AE43" s="41"/>
      <c r="AF43" s="41"/>
      <c r="AG43" s="41"/>
      <c r="AH43" s="41"/>
      <c r="AI43" s="72"/>
      <c r="AJ43" s="41"/>
      <c r="AK43" s="89"/>
    </row>
    <row r="44" spans="1:37" ht="12.2" customHeight="1" x14ac:dyDescent="0.2">
      <c r="A44" s="2" t="s">
        <v>20</v>
      </c>
      <c r="B44" s="5"/>
      <c r="C44" s="5"/>
      <c r="D44" s="5">
        <v>62</v>
      </c>
      <c r="E44" s="3">
        <v>80</v>
      </c>
      <c r="F44" s="6">
        <v>87</v>
      </c>
      <c r="G44" s="6">
        <v>91</v>
      </c>
      <c r="H44" s="6">
        <v>61</v>
      </c>
      <c r="I44" s="6">
        <v>69</v>
      </c>
      <c r="J44" s="19">
        <v>87</v>
      </c>
      <c r="K44" s="20">
        <v>87</v>
      </c>
      <c r="L44" s="20">
        <v>96</v>
      </c>
      <c r="M44" s="5">
        <v>102</v>
      </c>
      <c r="N44" s="3">
        <v>90</v>
      </c>
      <c r="O44" s="3">
        <v>90</v>
      </c>
      <c r="P44" s="3">
        <v>107</v>
      </c>
      <c r="Q44" s="3">
        <v>97</v>
      </c>
      <c r="R44" s="50">
        <v>111</v>
      </c>
      <c r="S44" s="5">
        <v>107</v>
      </c>
      <c r="T44" s="3">
        <v>74</v>
      </c>
      <c r="U44" s="3">
        <v>63</v>
      </c>
      <c r="V44" s="3">
        <v>66</v>
      </c>
      <c r="W44" s="3">
        <v>65</v>
      </c>
      <c r="X44" s="3">
        <v>49</v>
      </c>
      <c r="Y44" s="3">
        <v>49</v>
      </c>
      <c r="Z44" s="3">
        <v>44</v>
      </c>
      <c r="AA44" s="3">
        <v>43</v>
      </c>
      <c r="AB44" s="3">
        <v>22</v>
      </c>
      <c r="AC44" s="3">
        <v>14</v>
      </c>
      <c r="AD44" s="50">
        <v>7</v>
      </c>
      <c r="AE44" s="5">
        <v>17</v>
      </c>
      <c r="AF44" s="5">
        <v>21</v>
      </c>
      <c r="AG44" s="5">
        <v>21</v>
      </c>
      <c r="AH44" s="92">
        <v>20</v>
      </c>
      <c r="AI44" s="94">
        <v>43</v>
      </c>
      <c r="AJ44" s="92">
        <v>72</v>
      </c>
      <c r="AK44" s="96">
        <v>47</v>
      </c>
    </row>
    <row r="45" spans="1:37" ht="12.2" customHeight="1" x14ac:dyDescent="0.2">
      <c r="A45" s="2" t="s">
        <v>21</v>
      </c>
      <c r="B45" s="5"/>
      <c r="C45" s="5"/>
      <c r="D45" s="5"/>
      <c r="E45" s="3"/>
      <c r="F45" s="6"/>
      <c r="G45" s="6">
        <v>11</v>
      </c>
      <c r="H45" s="6">
        <v>22</v>
      </c>
      <c r="I45" s="6">
        <v>20</v>
      </c>
      <c r="J45" s="19">
        <v>33</v>
      </c>
      <c r="K45" s="20">
        <v>35</v>
      </c>
      <c r="L45" s="20">
        <v>46</v>
      </c>
      <c r="M45" s="5">
        <v>49</v>
      </c>
      <c r="N45" s="3">
        <v>61</v>
      </c>
      <c r="O45" s="3">
        <v>65</v>
      </c>
      <c r="P45" s="3">
        <v>85</v>
      </c>
      <c r="Q45" s="3">
        <v>88</v>
      </c>
      <c r="R45" s="50">
        <v>98</v>
      </c>
      <c r="S45" s="5">
        <v>88</v>
      </c>
      <c r="T45" s="3">
        <v>88</v>
      </c>
      <c r="U45" s="3">
        <v>74</v>
      </c>
      <c r="V45" s="3">
        <v>87</v>
      </c>
      <c r="W45" s="3">
        <v>76</v>
      </c>
      <c r="X45" s="3">
        <v>103</v>
      </c>
      <c r="Y45" s="3">
        <v>102</v>
      </c>
      <c r="Z45" s="3">
        <v>85</v>
      </c>
      <c r="AA45" s="3">
        <v>91</v>
      </c>
      <c r="AB45" s="3">
        <v>116</v>
      </c>
      <c r="AC45" s="3">
        <v>94</v>
      </c>
      <c r="AD45" s="50">
        <v>99</v>
      </c>
      <c r="AE45" s="5">
        <v>102</v>
      </c>
      <c r="AF45" s="5">
        <v>71</v>
      </c>
      <c r="AG45" s="5">
        <v>90</v>
      </c>
      <c r="AH45" s="92">
        <v>100</v>
      </c>
      <c r="AI45" s="94">
        <v>109</v>
      </c>
      <c r="AJ45" s="92">
        <v>139</v>
      </c>
      <c r="AK45" s="96">
        <v>123</v>
      </c>
    </row>
    <row r="46" spans="1:37" ht="12.2" customHeight="1" x14ac:dyDescent="0.2">
      <c r="A46" s="64" t="s">
        <v>23</v>
      </c>
      <c r="B46" s="5"/>
      <c r="C46" s="5"/>
      <c r="D46" s="5"/>
      <c r="E46" s="3"/>
      <c r="F46" s="6"/>
      <c r="G46" s="6"/>
      <c r="H46" s="6"/>
      <c r="I46" s="6"/>
      <c r="J46" s="19"/>
      <c r="K46" s="20"/>
      <c r="L46" s="20"/>
      <c r="M46" s="5"/>
      <c r="N46" s="3"/>
      <c r="O46" s="3"/>
      <c r="P46" s="3"/>
      <c r="Q46" s="3"/>
      <c r="R46" s="50"/>
      <c r="S46" s="5"/>
      <c r="T46" s="3"/>
      <c r="U46" s="65" t="s">
        <v>24</v>
      </c>
      <c r="V46" s="65" t="s">
        <v>24</v>
      </c>
      <c r="W46" s="65" t="s">
        <v>24</v>
      </c>
      <c r="X46" s="65" t="s">
        <v>24</v>
      </c>
      <c r="Y46" s="3">
        <v>2</v>
      </c>
      <c r="Z46" s="3">
        <v>1</v>
      </c>
      <c r="AA46" s="3">
        <v>1</v>
      </c>
      <c r="AB46" s="3">
        <v>0</v>
      </c>
      <c r="AC46" s="3">
        <v>5</v>
      </c>
      <c r="AD46" s="50">
        <v>6</v>
      </c>
      <c r="AE46" s="5">
        <v>1</v>
      </c>
      <c r="AF46" s="5">
        <v>6</v>
      </c>
      <c r="AG46" s="5">
        <v>8</v>
      </c>
      <c r="AH46" s="92">
        <v>2</v>
      </c>
      <c r="AI46" s="94">
        <v>0</v>
      </c>
      <c r="AJ46" s="92">
        <v>1</v>
      </c>
      <c r="AK46" s="96">
        <v>5</v>
      </c>
    </row>
    <row r="47" spans="1:37" ht="12.2" customHeight="1" thickBot="1" x14ac:dyDescent="0.25">
      <c r="A47" s="7" t="s">
        <v>9</v>
      </c>
      <c r="B47" s="8">
        <f t="shared" ref="B47:I47" si="42">SUM(B44:B45)</f>
        <v>0</v>
      </c>
      <c r="C47" s="8">
        <f t="shared" si="42"/>
        <v>0</v>
      </c>
      <c r="D47" s="8">
        <f t="shared" si="42"/>
        <v>62</v>
      </c>
      <c r="E47" s="1">
        <f t="shared" si="42"/>
        <v>80</v>
      </c>
      <c r="F47" s="9">
        <f t="shared" si="42"/>
        <v>87</v>
      </c>
      <c r="G47" s="9">
        <f t="shared" si="42"/>
        <v>102</v>
      </c>
      <c r="H47" s="9">
        <f t="shared" si="42"/>
        <v>83</v>
      </c>
      <c r="I47" s="9">
        <f t="shared" si="42"/>
        <v>89</v>
      </c>
      <c r="J47" s="21">
        <f t="shared" ref="J47:U47" si="43">SUM(J44:J45)</f>
        <v>120</v>
      </c>
      <c r="K47" s="21">
        <f t="shared" si="43"/>
        <v>122</v>
      </c>
      <c r="L47" s="21">
        <f t="shared" si="43"/>
        <v>142</v>
      </c>
      <c r="M47" s="22">
        <f t="shared" si="43"/>
        <v>151</v>
      </c>
      <c r="N47" s="23">
        <f t="shared" si="43"/>
        <v>151</v>
      </c>
      <c r="O47" s="23">
        <f t="shared" si="43"/>
        <v>155</v>
      </c>
      <c r="P47" s="23">
        <f t="shared" si="43"/>
        <v>192</v>
      </c>
      <c r="Q47" s="23">
        <f t="shared" si="43"/>
        <v>185</v>
      </c>
      <c r="R47" s="53">
        <f t="shared" si="43"/>
        <v>209</v>
      </c>
      <c r="S47" s="22">
        <f t="shared" si="43"/>
        <v>195</v>
      </c>
      <c r="T47" s="23">
        <f t="shared" si="43"/>
        <v>162</v>
      </c>
      <c r="U47" s="23">
        <f t="shared" si="43"/>
        <v>137</v>
      </c>
      <c r="V47" s="23">
        <f>SUM(V44:V45)</f>
        <v>153</v>
      </c>
      <c r="W47" s="23">
        <f t="shared" ref="W47:X47" si="44">SUM(W44:W45)</f>
        <v>141</v>
      </c>
      <c r="X47" s="23">
        <f t="shared" si="44"/>
        <v>152</v>
      </c>
      <c r="Y47" s="23">
        <f t="shared" ref="Y47:AC47" si="45">SUM(Y44:Y46)</f>
        <v>153</v>
      </c>
      <c r="Z47" s="23">
        <f t="shared" si="45"/>
        <v>130</v>
      </c>
      <c r="AA47" s="23">
        <f t="shared" si="45"/>
        <v>135</v>
      </c>
      <c r="AB47" s="23">
        <f t="shared" si="45"/>
        <v>138</v>
      </c>
      <c r="AC47" s="23">
        <f t="shared" si="45"/>
        <v>113</v>
      </c>
      <c r="AD47" s="53">
        <f t="shared" ref="AD47:AH47" si="46">SUM(AD44:AD46)</f>
        <v>112</v>
      </c>
      <c r="AE47" s="22">
        <f t="shared" si="46"/>
        <v>120</v>
      </c>
      <c r="AF47" s="22">
        <f t="shared" si="46"/>
        <v>98</v>
      </c>
      <c r="AG47" s="22">
        <f t="shared" si="46"/>
        <v>119</v>
      </c>
      <c r="AH47" s="22">
        <f t="shared" si="46"/>
        <v>122</v>
      </c>
      <c r="AI47" s="95">
        <f>SUM(AI44:AI46)</f>
        <v>152</v>
      </c>
      <c r="AJ47" s="95">
        <f>SUM(AJ44:AJ46)</f>
        <v>212</v>
      </c>
      <c r="AK47" s="93">
        <f>SUM(AK44:AK46)</f>
        <v>175</v>
      </c>
    </row>
    <row r="48" spans="1:37" s="43" customFormat="1" ht="12.2" customHeight="1" x14ac:dyDescent="0.2">
      <c r="A48" s="25" t="s">
        <v>6</v>
      </c>
      <c r="B48" s="44"/>
      <c r="C48" s="44"/>
      <c r="D48" s="44"/>
      <c r="E48" s="45"/>
      <c r="F48" s="46"/>
      <c r="G48" s="46"/>
      <c r="H48" s="46"/>
      <c r="I48" s="46"/>
      <c r="J48" s="19"/>
      <c r="K48" s="20"/>
      <c r="L48" s="20"/>
      <c r="M48" s="41"/>
      <c r="N48" s="42"/>
      <c r="O48" s="42"/>
      <c r="P48" s="42"/>
      <c r="Q48" s="42"/>
      <c r="S48" s="41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66"/>
      <c r="AE48" s="47"/>
      <c r="AF48" s="47"/>
      <c r="AG48" s="41"/>
      <c r="AH48" s="41"/>
      <c r="AI48" s="72"/>
      <c r="AJ48" s="41"/>
      <c r="AK48" s="89"/>
    </row>
    <row r="49" spans="1:37" ht="12.2" customHeight="1" x14ac:dyDescent="0.2">
      <c r="A49" s="2" t="s">
        <v>18</v>
      </c>
      <c r="B49" s="5">
        <v>95</v>
      </c>
      <c r="C49" s="5">
        <v>86</v>
      </c>
      <c r="D49" s="5">
        <v>91</v>
      </c>
      <c r="E49" s="3">
        <v>95</v>
      </c>
      <c r="F49" s="6">
        <v>79</v>
      </c>
      <c r="G49" s="6">
        <v>84</v>
      </c>
      <c r="H49" s="6">
        <v>89</v>
      </c>
      <c r="I49" s="6">
        <v>83</v>
      </c>
      <c r="J49" s="19">
        <v>79</v>
      </c>
      <c r="K49" s="20">
        <v>100</v>
      </c>
      <c r="L49" s="20">
        <v>97</v>
      </c>
      <c r="M49" s="5">
        <v>100</v>
      </c>
      <c r="N49" s="3">
        <v>98</v>
      </c>
      <c r="O49" s="3">
        <v>100</v>
      </c>
      <c r="P49" s="3">
        <v>107</v>
      </c>
      <c r="Q49" s="3">
        <v>108</v>
      </c>
      <c r="R49" s="50">
        <v>106</v>
      </c>
      <c r="S49" s="5">
        <v>106</v>
      </c>
      <c r="T49" s="3">
        <v>112</v>
      </c>
      <c r="U49" s="3">
        <v>108</v>
      </c>
      <c r="V49" s="3">
        <v>103</v>
      </c>
      <c r="W49" s="3">
        <v>107</v>
      </c>
      <c r="X49" s="3">
        <v>105</v>
      </c>
      <c r="Y49" s="3">
        <v>105</v>
      </c>
      <c r="Z49" s="3">
        <v>108</v>
      </c>
      <c r="AA49" s="3">
        <v>113</v>
      </c>
      <c r="AB49" s="3">
        <v>115</v>
      </c>
      <c r="AC49" s="3">
        <v>112</v>
      </c>
      <c r="AD49" s="50">
        <v>103</v>
      </c>
      <c r="AE49" s="5">
        <v>107</v>
      </c>
      <c r="AF49" s="5">
        <v>115</v>
      </c>
      <c r="AG49" s="5">
        <v>123</v>
      </c>
      <c r="AH49" s="92">
        <v>104</v>
      </c>
      <c r="AI49" s="94">
        <v>121</v>
      </c>
      <c r="AJ49" s="92">
        <v>120</v>
      </c>
      <c r="AK49" s="96">
        <v>121</v>
      </c>
    </row>
    <row r="50" spans="1:37" ht="12.2" customHeight="1" x14ac:dyDescent="0.2">
      <c r="A50" s="4" t="s">
        <v>23</v>
      </c>
      <c r="B50" s="5">
        <v>5</v>
      </c>
      <c r="C50" s="5">
        <v>6</v>
      </c>
      <c r="D50" s="5">
        <v>12</v>
      </c>
      <c r="E50" s="3">
        <v>4</v>
      </c>
      <c r="F50" s="6">
        <v>10</v>
      </c>
      <c r="G50" s="6">
        <v>8</v>
      </c>
      <c r="H50" s="6">
        <v>5</v>
      </c>
      <c r="I50" s="6">
        <v>5</v>
      </c>
      <c r="J50" s="19">
        <v>6</v>
      </c>
      <c r="K50" s="20">
        <v>5</v>
      </c>
      <c r="L50" s="20">
        <v>5</v>
      </c>
      <c r="M50" s="5">
        <v>5</v>
      </c>
      <c r="N50" s="3">
        <v>8</v>
      </c>
      <c r="O50" s="3">
        <v>4</v>
      </c>
      <c r="P50" s="3">
        <v>4</v>
      </c>
      <c r="Q50" s="3">
        <v>4</v>
      </c>
      <c r="R50" s="50">
        <v>5</v>
      </c>
      <c r="S50" s="5">
        <v>13</v>
      </c>
      <c r="T50" s="3">
        <v>11</v>
      </c>
      <c r="U50" s="3">
        <v>10</v>
      </c>
      <c r="V50" s="3">
        <v>12</v>
      </c>
      <c r="W50" s="3">
        <v>16</v>
      </c>
      <c r="X50" s="3">
        <v>34</v>
      </c>
      <c r="Y50" s="3">
        <v>44</v>
      </c>
      <c r="Z50" s="3">
        <v>37</v>
      </c>
      <c r="AA50" s="3">
        <v>32</v>
      </c>
      <c r="AB50" s="3">
        <v>24</v>
      </c>
      <c r="AC50" s="3">
        <v>46</v>
      </c>
      <c r="AD50" s="50">
        <v>18</v>
      </c>
      <c r="AE50" s="5">
        <v>13</v>
      </c>
      <c r="AF50" s="5">
        <v>39</v>
      </c>
      <c r="AG50" s="5">
        <v>47</v>
      </c>
      <c r="AH50" s="92">
        <v>65</v>
      </c>
      <c r="AI50" s="94">
        <v>46</v>
      </c>
      <c r="AJ50" s="92">
        <v>64</v>
      </c>
      <c r="AK50" s="96">
        <v>54</v>
      </c>
    </row>
    <row r="51" spans="1:37" ht="12.2" customHeight="1" x14ac:dyDescent="0.2">
      <c r="A51" s="2" t="s">
        <v>17</v>
      </c>
      <c r="B51" s="5">
        <v>8</v>
      </c>
      <c r="C51" s="5">
        <v>5</v>
      </c>
      <c r="D51" s="5">
        <v>8</v>
      </c>
      <c r="E51" s="3">
        <v>6</v>
      </c>
      <c r="F51" s="6">
        <v>9</v>
      </c>
      <c r="G51" s="6">
        <v>3</v>
      </c>
      <c r="H51" s="6">
        <v>5</v>
      </c>
      <c r="I51" s="6">
        <v>4</v>
      </c>
      <c r="J51" s="19">
        <v>6</v>
      </c>
      <c r="K51" s="20">
        <v>4</v>
      </c>
      <c r="L51" s="20">
        <v>6</v>
      </c>
      <c r="M51" s="5">
        <v>4</v>
      </c>
      <c r="N51" s="3">
        <v>8</v>
      </c>
      <c r="O51" s="3">
        <v>4</v>
      </c>
      <c r="P51" s="3">
        <v>3</v>
      </c>
      <c r="Q51" s="3">
        <v>5</v>
      </c>
      <c r="R51" s="50">
        <v>8</v>
      </c>
      <c r="S51" s="5">
        <v>7</v>
      </c>
      <c r="T51" s="3">
        <v>7</v>
      </c>
      <c r="U51" s="3">
        <v>4</v>
      </c>
      <c r="V51" s="3">
        <v>6</v>
      </c>
      <c r="W51" s="3">
        <v>11</v>
      </c>
      <c r="X51" s="3">
        <v>2</v>
      </c>
      <c r="Y51" s="3">
        <v>3</v>
      </c>
      <c r="Z51" s="3">
        <v>16</v>
      </c>
      <c r="AA51" s="3">
        <v>8</v>
      </c>
      <c r="AB51" s="3">
        <v>11</v>
      </c>
      <c r="AC51" s="3">
        <v>9</v>
      </c>
      <c r="AD51" s="50">
        <v>8</v>
      </c>
      <c r="AE51" s="5">
        <v>8</v>
      </c>
      <c r="AF51" s="5">
        <v>11</v>
      </c>
      <c r="AG51" s="5">
        <v>9</v>
      </c>
      <c r="AH51" s="92">
        <v>9</v>
      </c>
      <c r="AI51" s="94">
        <v>10</v>
      </c>
      <c r="AJ51" s="92">
        <v>3</v>
      </c>
      <c r="AK51" s="96">
        <v>13</v>
      </c>
    </row>
    <row r="52" spans="1:37" ht="12.2" customHeight="1" thickBot="1" x14ac:dyDescent="0.25">
      <c r="A52" s="7" t="s">
        <v>9</v>
      </c>
      <c r="B52" s="8">
        <f t="shared" ref="B52:I52" si="47">SUM(B49:B51)</f>
        <v>108</v>
      </c>
      <c r="C52" s="8">
        <f t="shared" si="47"/>
        <v>97</v>
      </c>
      <c r="D52" s="8">
        <f t="shared" si="47"/>
        <v>111</v>
      </c>
      <c r="E52" s="1">
        <f t="shared" si="47"/>
        <v>105</v>
      </c>
      <c r="F52" s="9">
        <f t="shared" si="47"/>
        <v>98</v>
      </c>
      <c r="G52" s="9">
        <f t="shared" si="47"/>
        <v>95</v>
      </c>
      <c r="H52" s="9">
        <f t="shared" si="47"/>
        <v>99</v>
      </c>
      <c r="I52" s="9">
        <f t="shared" si="47"/>
        <v>92</v>
      </c>
      <c r="J52" s="21">
        <f t="shared" ref="J52:U52" si="48">SUM(J49:J51)</f>
        <v>91</v>
      </c>
      <c r="K52" s="21">
        <f t="shared" si="48"/>
        <v>109</v>
      </c>
      <c r="L52" s="21">
        <f t="shared" si="48"/>
        <v>108</v>
      </c>
      <c r="M52" s="22">
        <f t="shared" si="48"/>
        <v>109</v>
      </c>
      <c r="N52" s="23">
        <f t="shared" si="48"/>
        <v>114</v>
      </c>
      <c r="O52" s="23">
        <f t="shared" si="48"/>
        <v>108</v>
      </c>
      <c r="P52" s="23">
        <f t="shared" si="48"/>
        <v>114</v>
      </c>
      <c r="Q52" s="23">
        <f t="shared" si="48"/>
        <v>117</v>
      </c>
      <c r="R52" s="53">
        <f t="shared" si="48"/>
        <v>119</v>
      </c>
      <c r="S52" s="22">
        <f t="shared" si="48"/>
        <v>126</v>
      </c>
      <c r="T52" s="23">
        <f t="shared" si="48"/>
        <v>130</v>
      </c>
      <c r="U52" s="23">
        <f t="shared" si="48"/>
        <v>122</v>
      </c>
      <c r="V52" s="23">
        <f t="shared" ref="V52:AA52" si="49">SUM(V49:V51)</f>
        <v>121</v>
      </c>
      <c r="W52" s="23">
        <f t="shared" si="49"/>
        <v>134</v>
      </c>
      <c r="X52" s="23">
        <f t="shared" si="49"/>
        <v>141</v>
      </c>
      <c r="Y52" s="23">
        <f t="shared" si="49"/>
        <v>152</v>
      </c>
      <c r="Z52" s="23">
        <f t="shared" si="49"/>
        <v>161</v>
      </c>
      <c r="AA52" s="23">
        <f t="shared" si="49"/>
        <v>153</v>
      </c>
      <c r="AB52" s="23">
        <f t="shared" ref="AB52" si="50">SUM(AB49:AB51)</f>
        <v>150</v>
      </c>
      <c r="AC52" s="23">
        <f t="shared" ref="AC52" si="51">SUM(AC49:AC51)</f>
        <v>167</v>
      </c>
      <c r="AD52" s="53">
        <f t="shared" ref="AD52:AH52" si="52">SUM(AD49:AD51)</f>
        <v>129</v>
      </c>
      <c r="AE52" s="22">
        <f t="shared" si="52"/>
        <v>128</v>
      </c>
      <c r="AF52" s="22">
        <f t="shared" si="52"/>
        <v>165</v>
      </c>
      <c r="AG52" s="22">
        <f t="shared" si="52"/>
        <v>179</v>
      </c>
      <c r="AH52" s="22">
        <f t="shared" si="52"/>
        <v>178</v>
      </c>
      <c r="AI52" s="95">
        <f>SUM(AI49:AI51)</f>
        <v>177</v>
      </c>
      <c r="AJ52" s="95">
        <f>SUM(AJ49:AJ51)</f>
        <v>187</v>
      </c>
      <c r="AK52" s="93">
        <f>SUM(AK49:AK51)</f>
        <v>188</v>
      </c>
    </row>
    <row r="53" spans="1:37" ht="12.2" customHeight="1" x14ac:dyDescent="0.2">
      <c r="A53" s="79" t="s">
        <v>28</v>
      </c>
      <c r="B53" s="8"/>
      <c r="C53" s="8"/>
      <c r="D53" s="8"/>
      <c r="E53" s="1"/>
      <c r="F53" s="9"/>
      <c r="G53" s="9"/>
      <c r="H53" s="9"/>
      <c r="I53" s="9"/>
      <c r="J53" s="69"/>
      <c r="K53" s="70"/>
      <c r="L53" s="70"/>
      <c r="M53" s="28"/>
      <c r="N53" s="29"/>
      <c r="O53" s="29"/>
      <c r="P53" s="29"/>
      <c r="Q53" s="29"/>
      <c r="R53" s="27"/>
      <c r="S53" s="28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7"/>
      <c r="AE53" s="28"/>
      <c r="AF53" s="28"/>
      <c r="AG53" s="88"/>
      <c r="AH53" s="92"/>
      <c r="AI53" s="94"/>
      <c r="AJ53" s="92"/>
      <c r="AK53" s="96"/>
    </row>
    <row r="54" spans="1:37" ht="12.2" customHeight="1" x14ac:dyDescent="0.2">
      <c r="A54" s="64" t="s">
        <v>23</v>
      </c>
      <c r="B54" s="8"/>
      <c r="C54" s="8"/>
      <c r="D54" s="8"/>
      <c r="E54" s="1"/>
      <c r="F54" s="9"/>
      <c r="G54" s="9"/>
      <c r="H54" s="9"/>
      <c r="I54" s="9"/>
      <c r="J54" s="69"/>
      <c r="K54" s="70"/>
      <c r="L54" s="70"/>
      <c r="M54" s="28"/>
      <c r="N54" s="29"/>
      <c r="O54" s="29"/>
      <c r="P54" s="29"/>
      <c r="Q54" s="29"/>
      <c r="R54" s="27"/>
      <c r="S54" s="28"/>
      <c r="T54" s="29"/>
      <c r="U54" s="29"/>
      <c r="V54" s="29"/>
      <c r="W54" s="29"/>
      <c r="X54" s="29"/>
      <c r="Y54" s="81"/>
      <c r="Z54" s="81"/>
      <c r="AA54" s="81"/>
      <c r="AB54" s="81"/>
      <c r="AC54" s="81"/>
      <c r="AD54" s="82">
        <v>2</v>
      </c>
      <c r="AE54" s="83">
        <v>5</v>
      </c>
      <c r="AF54" s="83">
        <v>2</v>
      </c>
      <c r="AG54" s="83">
        <v>5</v>
      </c>
      <c r="AH54" s="92">
        <v>4</v>
      </c>
      <c r="AI54" s="94">
        <v>6</v>
      </c>
      <c r="AJ54" s="92">
        <v>1</v>
      </c>
      <c r="AK54" s="96">
        <v>2</v>
      </c>
    </row>
    <row r="55" spans="1:37" ht="12.2" customHeight="1" thickBot="1" x14ac:dyDescent="0.25">
      <c r="A55" s="80" t="s">
        <v>9</v>
      </c>
      <c r="B55" s="75"/>
      <c r="C55" s="75"/>
      <c r="D55" s="75"/>
      <c r="E55" s="76"/>
      <c r="F55" s="77"/>
      <c r="G55" s="77"/>
      <c r="H55" s="77"/>
      <c r="I55" s="77"/>
      <c r="J55" s="78"/>
      <c r="K55" s="21"/>
      <c r="L55" s="21"/>
      <c r="M55" s="22"/>
      <c r="N55" s="23"/>
      <c r="O55" s="23"/>
      <c r="P55" s="23"/>
      <c r="Q55" s="23"/>
      <c r="R55" s="53"/>
      <c r="S55" s="22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>
        <f t="shared" ref="AD55:AH55" si="53">SUM(AD54)</f>
        <v>2</v>
      </c>
      <c r="AE55" s="53">
        <f t="shared" si="53"/>
        <v>5</v>
      </c>
      <c r="AF55" s="22">
        <f t="shared" si="53"/>
        <v>2</v>
      </c>
      <c r="AG55" s="22">
        <f t="shared" si="53"/>
        <v>5</v>
      </c>
      <c r="AH55" s="22">
        <f t="shared" si="53"/>
        <v>4</v>
      </c>
      <c r="AI55" s="95">
        <f>SUM(AI54)</f>
        <v>6</v>
      </c>
      <c r="AJ55" s="95">
        <f>SUM(AJ54)</f>
        <v>1</v>
      </c>
      <c r="AK55" s="93">
        <f>SUM(AK54)</f>
        <v>2</v>
      </c>
    </row>
    <row r="56" spans="1:37" s="43" customFormat="1" ht="12.2" customHeight="1" x14ac:dyDescent="0.2">
      <c r="A56" s="71" t="s">
        <v>22</v>
      </c>
      <c r="B56" s="72"/>
      <c r="C56" s="72"/>
      <c r="D56" s="72"/>
      <c r="E56" s="73"/>
      <c r="F56" s="74"/>
      <c r="G56" s="74"/>
      <c r="H56" s="74"/>
      <c r="I56" s="74"/>
      <c r="J56" s="19"/>
      <c r="K56" s="20"/>
      <c r="L56" s="20"/>
      <c r="M56" s="41"/>
      <c r="N56" s="42"/>
      <c r="O56" s="42"/>
      <c r="P56" s="42"/>
      <c r="Q56" s="42"/>
      <c r="S56" s="41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E56" s="41"/>
      <c r="AF56" s="41"/>
      <c r="AG56" s="41"/>
      <c r="AH56" s="41"/>
      <c r="AI56" s="72"/>
      <c r="AJ56" s="41"/>
      <c r="AK56" s="89"/>
    </row>
    <row r="57" spans="1:37" ht="12.2" customHeight="1" x14ac:dyDescent="0.2">
      <c r="A57" s="10" t="s">
        <v>26</v>
      </c>
      <c r="B57" s="11" t="e">
        <f>#REF!+B16+#REF!+B44</f>
        <v>#REF!</v>
      </c>
      <c r="C57" s="11" t="e">
        <f>#REF!+C16+#REF!+C44</f>
        <v>#REF!</v>
      </c>
      <c r="D57" s="11" t="e">
        <f>#REF!+D16+#REF!+D44</f>
        <v>#REF!</v>
      </c>
      <c r="E57" s="12" t="e">
        <f>#REF!+E16+#REF!+E44</f>
        <v>#REF!</v>
      </c>
      <c r="F57" s="13" t="e">
        <f>#REF!+F16+#REF!+F44</f>
        <v>#REF!</v>
      </c>
      <c r="G57" s="13" t="e">
        <f>#REF!+G16+#REF!+G44</f>
        <v>#REF!</v>
      </c>
      <c r="H57" s="13" t="e">
        <f>#REF!+H16+#REF!+H44</f>
        <v>#REF!</v>
      </c>
      <c r="I57" s="13" t="e">
        <f>#REF!+I16+#REF!+I44</f>
        <v>#REF!</v>
      </c>
      <c r="J57" s="27" t="e">
        <f>#REF!+J16+#REF!+J44</f>
        <v>#REF!</v>
      </c>
      <c r="K57" s="28">
        <f t="shared" ref="K57:P57" si="54">K16+K44</f>
        <v>95</v>
      </c>
      <c r="L57" s="28">
        <f t="shared" si="54"/>
        <v>99</v>
      </c>
      <c r="M57" s="28">
        <f t="shared" si="54"/>
        <v>112</v>
      </c>
      <c r="N57" s="28">
        <f t="shared" si="54"/>
        <v>94</v>
      </c>
      <c r="O57" s="29">
        <f t="shared" si="54"/>
        <v>93</v>
      </c>
      <c r="P57" s="29">
        <f t="shared" si="54"/>
        <v>109</v>
      </c>
      <c r="Q57" s="29">
        <f t="shared" ref="Q57:V57" si="55">Q16+Q44</f>
        <v>97</v>
      </c>
      <c r="R57" s="27">
        <f t="shared" si="55"/>
        <v>111</v>
      </c>
      <c r="S57" s="28">
        <f t="shared" si="55"/>
        <v>107</v>
      </c>
      <c r="T57" s="29">
        <f t="shared" si="55"/>
        <v>74</v>
      </c>
      <c r="U57" s="29">
        <f t="shared" si="55"/>
        <v>63</v>
      </c>
      <c r="V57" s="29">
        <f t="shared" si="55"/>
        <v>66</v>
      </c>
      <c r="W57" s="29">
        <f t="shared" ref="W57:AB57" si="56">W16+W44</f>
        <v>65</v>
      </c>
      <c r="X57" s="29">
        <f t="shared" si="56"/>
        <v>49</v>
      </c>
      <c r="Y57" s="29">
        <f t="shared" si="56"/>
        <v>49</v>
      </c>
      <c r="Z57" s="29">
        <f t="shared" si="56"/>
        <v>44</v>
      </c>
      <c r="AA57" s="29">
        <f t="shared" si="56"/>
        <v>43</v>
      </c>
      <c r="AB57" s="29">
        <f t="shared" si="56"/>
        <v>22</v>
      </c>
      <c r="AC57" s="29">
        <f t="shared" ref="AC57" si="57">AC16+AC44</f>
        <v>14</v>
      </c>
      <c r="AD57" s="27">
        <f t="shared" ref="AD57:AH57" si="58">AD16+AD44</f>
        <v>7</v>
      </c>
      <c r="AE57" s="28">
        <f t="shared" si="58"/>
        <v>17</v>
      </c>
      <c r="AF57" s="28">
        <f t="shared" si="58"/>
        <v>21</v>
      </c>
      <c r="AG57" s="28">
        <f t="shared" si="58"/>
        <v>21</v>
      </c>
      <c r="AH57" s="28">
        <f t="shared" si="58"/>
        <v>20</v>
      </c>
      <c r="AI57" s="28">
        <f>AI16+AI44</f>
        <v>43</v>
      </c>
      <c r="AJ57" s="28">
        <f>AJ16+AJ44</f>
        <v>72</v>
      </c>
      <c r="AK57" s="67">
        <f>AK16+AK44</f>
        <v>47</v>
      </c>
    </row>
    <row r="58" spans="1:37" ht="12.2" customHeight="1" x14ac:dyDescent="0.2">
      <c r="A58" s="10" t="s">
        <v>21</v>
      </c>
      <c r="B58" s="11">
        <f t="shared" ref="B58:I58" si="59">B6+B11+B17+B22+B26+B34+B39+B45</f>
        <v>2504</v>
      </c>
      <c r="C58" s="11">
        <f t="shared" si="59"/>
        <v>2693</v>
      </c>
      <c r="D58" s="11">
        <f t="shared" si="59"/>
        <v>3013</v>
      </c>
      <c r="E58" s="12">
        <f t="shared" si="59"/>
        <v>3111</v>
      </c>
      <c r="F58" s="13">
        <f t="shared" si="59"/>
        <v>3176</v>
      </c>
      <c r="G58" s="13">
        <f t="shared" si="59"/>
        <v>3035</v>
      </c>
      <c r="H58" s="13">
        <f t="shared" si="59"/>
        <v>2917</v>
      </c>
      <c r="I58" s="13">
        <f t="shared" si="59"/>
        <v>3078</v>
      </c>
      <c r="J58" s="27">
        <f>+J6+J11+J17+J22+J26+J34+J39+J45</f>
        <v>3104</v>
      </c>
      <c r="K58" s="28">
        <f>+K6+K11+K17+K22+K26+K34+K39+K45</f>
        <v>3178</v>
      </c>
      <c r="L58" s="28">
        <f>+L6+L11+L17+L22+L26+L34+L39+L45</f>
        <v>3154</v>
      </c>
      <c r="M58" s="28">
        <f t="shared" ref="M58:R58" si="60">SUM(M6,M11,M17,M22,M26,M34,M39,M45)</f>
        <v>3280</v>
      </c>
      <c r="N58" s="29">
        <f t="shared" si="60"/>
        <v>3369</v>
      </c>
      <c r="O58" s="29">
        <f t="shared" si="60"/>
        <v>3387</v>
      </c>
      <c r="P58" s="29">
        <f t="shared" si="60"/>
        <v>3560</v>
      </c>
      <c r="Q58" s="29">
        <f t="shared" si="60"/>
        <v>3819</v>
      </c>
      <c r="R58" s="27">
        <f t="shared" si="60"/>
        <v>3660</v>
      </c>
      <c r="S58" s="28">
        <f t="shared" ref="S58:X58" si="61">SUM(S6,S11,S17,S22,S26,S34,S39,S45)</f>
        <v>3830</v>
      </c>
      <c r="T58" s="29">
        <f t="shared" si="61"/>
        <v>3679</v>
      </c>
      <c r="U58" s="29">
        <f t="shared" si="61"/>
        <v>3434</v>
      </c>
      <c r="V58" s="29">
        <f t="shared" si="61"/>
        <v>3381</v>
      </c>
      <c r="W58" s="29">
        <f t="shared" si="61"/>
        <v>3457</v>
      </c>
      <c r="X58" s="29">
        <f t="shared" si="61"/>
        <v>3639</v>
      </c>
      <c r="Y58" s="29">
        <f t="shared" ref="Y58:Z58" si="62">SUM(Y6,Y11,Y17,Y22,Y26,Y34,Y39,Y45)</f>
        <v>3677</v>
      </c>
      <c r="Z58" s="29">
        <f t="shared" si="62"/>
        <v>3879</v>
      </c>
      <c r="AA58" s="29">
        <f t="shared" ref="AA58" si="63">SUM(AA6,AA11,AA17,AA22,AA26,AA34,AA39,AA45)</f>
        <v>3887</v>
      </c>
      <c r="AB58" s="29">
        <f t="shared" ref="AB58" si="64">SUM(AB6,AB11,AB17,AB22,AB26,AB34,AB39,AB45)</f>
        <v>3982</v>
      </c>
      <c r="AC58" s="29">
        <f t="shared" ref="AC58" si="65">SUM(AC6,AC11,AC17,AC22,AC26,AC34,AC39,AC45)</f>
        <v>4124</v>
      </c>
      <c r="AD58" s="27">
        <f t="shared" ref="AD58:AH58" si="66">SUM(AD6,AD11,AD17,AD22,AD26,AD34,AD39,AD45)</f>
        <v>4076</v>
      </c>
      <c r="AE58" s="28">
        <f t="shared" si="66"/>
        <v>4001</v>
      </c>
      <c r="AF58" s="28">
        <f t="shared" si="66"/>
        <v>4143</v>
      </c>
      <c r="AG58" s="28">
        <f t="shared" si="66"/>
        <v>3815</v>
      </c>
      <c r="AH58" s="28">
        <f t="shared" si="66"/>
        <v>3761</v>
      </c>
      <c r="AI58" s="28">
        <f>SUM(AI6,AI11,AI17,AI22,AI26,AI34,AI39,AI45)</f>
        <v>3567</v>
      </c>
      <c r="AJ58" s="28">
        <f>SUM(AJ6,AJ11,AJ17,AJ22,AJ26,AJ34,AJ39,AJ45)</f>
        <v>3450</v>
      </c>
      <c r="AK58" s="67">
        <f>SUM(AK6,AK11,AK17,AK22,AK26,AK34,AK39,AK45)</f>
        <v>3460</v>
      </c>
    </row>
    <row r="59" spans="1:37" ht="12.2" customHeight="1" x14ac:dyDescent="0.2">
      <c r="A59" s="10" t="s">
        <v>23</v>
      </c>
      <c r="B59" s="12">
        <f t="shared" ref="B59:I59" si="67">B7+B12+B18+B23+B27+B35+B40+B50</f>
        <v>610</v>
      </c>
      <c r="C59" s="12">
        <f t="shared" si="67"/>
        <v>582</v>
      </c>
      <c r="D59" s="12">
        <f t="shared" si="67"/>
        <v>645</v>
      </c>
      <c r="E59" s="12">
        <f t="shared" si="67"/>
        <v>694</v>
      </c>
      <c r="F59" s="12">
        <f t="shared" si="67"/>
        <v>748</v>
      </c>
      <c r="G59" s="12">
        <f t="shared" si="67"/>
        <v>719</v>
      </c>
      <c r="H59" s="12">
        <f t="shared" si="67"/>
        <v>666</v>
      </c>
      <c r="I59" s="12">
        <f t="shared" si="67"/>
        <v>649</v>
      </c>
      <c r="J59" s="29">
        <f>+J7+J12+J18+J23+J27+J35+J40+J50</f>
        <v>604</v>
      </c>
      <c r="K59" s="29">
        <f>+K7+K12+K18+K23+K27+K35+K40+K50</f>
        <v>649</v>
      </c>
      <c r="L59" s="29">
        <f>+L7+L12+L18+L23+L27+L35+L40+L50</f>
        <v>633</v>
      </c>
      <c r="M59" s="29">
        <f t="shared" ref="M59:R59" si="68">SUM(M7,M12,M18,M23,M27,M35,M40,M50)</f>
        <v>699</v>
      </c>
      <c r="N59" s="29">
        <f t="shared" si="68"/>
        <v>609</v>
      </c>
      <c r="O59" s="29">
        <f t="shared" si="68"/>
        <v>698</v>
      </c>
      <c r="P59" s="29">
        <f t="shared" si="68"/>
        <v>730</v>
      </c>
      <c r="Q59" s="29">
        <f t="shared" si="68"/>
        <v>765</v>
      </c>
      <c r="R59" s="27">
        <f t="shared" si="68"/>
        <v>741</v>
      </c>
      <c r="S59" s="28">
        <f t="shared" ref="S59:X59" si="69">SUM(S7,S12,S18,S23,S27,S35,S40,S50)</f>
        <v>698</v>
      </c>
      <c r="T59" s="29">
        <f t="shared" si="69"/>
        <v>817</v>
      </c>
      <c r="U59" s="29">
        <f t="shared" si="69"/>
        <v>868</v>
      </c>
      <c r="V59" s="29">
        <f t="shared" si="69"/>
        <v>917</v>
      </c>
      <c r="W59" s="29">
        <f t="shared" si="69"/>
        <v>992</v>
      </c>
      <c r="X59" s="29">
        <f t="shared" si="69"/>
        <v>979</v>
      </c>
      <c r="Y59" s="29">
        <f t="shared" ref="Y59:AC59" si="70">SUM(Y7,Y12,Y18,Y23,Y27,Y35,Y40,Y50,Y46)</f>
        <v>990</v>
      </c>
      <c r="Z59" s="29">
        <f t="shared" si="70"/>
        <v>1031</v>
      </c>
      <c r="AA59" s="29">
        <f t="shared" si="70"/>
        <v>1109</v>
      </c>
      <c r="AB59" s="29">
        <f t="shared" si="70"/>
        <v>990</v>
      </c>
      <c r="AC59" s="29">
        <f t="shared" si="70"/>
        <v>1050</v>
      </c>
      <c r="AD59" s="27">
        <f t="shared" ref="AD59:AH59" si="71">SUM(AD7,AD12,AD18,AD23,AD27,AD35,AD40,AD50,AD46,AD54)</f>
        <v>1076</v>
      </c>
      <c r="AE59" s="28">
        <f t="shared" si="71"/>
        <v>1135</v>
      </c>
      <c r="AF59" s="28">
        <f t="shared" si="71"/>
        <v>1130</v>
      </c>
      <c r="AG59" s="28">
        <f t="shared" si="71"/>
        <v>1146</v>
      </c>
      <c r="AH59" s="28">
        <f t="shared" si="71"/>
        <v>1119</v>
      </c>
      <c r="AI59" s="28">
        <f>SUM(AI7,AI12,AI18,AI23,AI27,AI35,AI40,AI50,AI46,AI54)</f>
        <v>1107</v>
      </c>
      <c r="AJ59" s="28">
        <f>SUM(AJ7,AJ12,AJ18,AJ23,AJ27,AJ35,AJ40,AJ50,AJ46,AJ54)</f>
        <v>1135</v>
      </c>
      <c r="AK59" s="67">
        <f>SUM(AK7,AK12,AK18,AK23,AK27,AK35,AK40,AK50,AK46,AK54)</f>
        <v>1161</v>
      </c>
    </row>
    <row r="60" spans="1:37" ht="12.2" customHeight="1" x14ac:dyDescent="0.2">
      <c r="A60" s="10" t="s">
        <v>18</v>
      </c>
      <c r="B60" s="11">
        <f t="shared" ref="B60:L60" si="72">B49</f>
        <v>95</v>
      </c>
      <c r="C60" s="11">
        <f t="shared" si="72"/>
        <v>86</v>
      </c>
      <c r="D60" s="11">
        <f t="shared" si="72"/>
        <v>91</v>
      </c>
      <c r="E60" s="12">
        <f t="shared" si="72"/>
        <v>95</v>
      </c>
      <c r="F60" s="13">
        <f t="shared" si="72"/>
        <v>79</v>
      </c>
      <c r="G60" s="13">
        <f t="shared" si="72"/>
        <v>84</v>
      </c>
      <c r="H60" s="13">
        <f t="shared" si="72"/>
        <v>89</v>
      </c>
      <c r="I60" s="13">
        <f t="shared" si="72"/>
        <v>83</v>
      </c>
      <c r="J60" s="27">
        <f t="shared" si="72"/>
        <v>79</v>
      </c>
      <c r="K60" s="28">
        <f t="shared" si="72"/>
        <v>100</v>
      </c>
      <c r="L60" s="28">
        <f t="shared" si="72"/>
        <v>97</v>
      </c>
      <c r="M60" s="28">
        <f t="shared" ref="M60:R60" si="73">SUM(M49)</f>
        <v>100</v>
      </c>
      <c r="N60" s="29">
        <f t="shared" si="73"/>
        <v>98</v>
      </c>
      <c r="O60" s="29">
        <f t="shared" si="73"/>
        <v>100</v>
      </c>
      <c r="P60" s="29">
        <f t="shared" si="73"/>
        <v>107</v>
      </c>
      <c r="Q60" s="29">
        <f t="shared" si="73"/>
        <v>108</v>
      </c>
      <c r="R60" s="27">
        <f t="shared" si="73"/>
        <v>106</v>
      </c>
      <c r="S60" s="28">
        <f t="shared" ref="S60:X60" si="74">SUM(S49)</f>
        <v>106</v>
      </c>
      <c r="T60" s="29">
        <f t="shared" si="74"/>
        <v>112</v>
      </c>
      <c r="U60" s="29">
        <f t="shared" si="74"/>
        <v>108</v>
      </c>
      <c r="V60" s="29">
        <f t="shared" si="74"/>
        <v>103</v>
      </c>
      <c r="W60" s="29">
        <f t="shared" si="74"/>
        <v>107</v>
      </c>
      <c r="X60" s="29">
        <f t="shared" si="74"/>
        <v>105</v>
      </c>
      <c r="Y60" s="29">
        <f t="shared" ref="Y60:Z60" si="75">SUM(Y49)</f>
        <v>105</v>
      </c>
      <c r="Z60" s="29">
        <f t="shared" si="75"/>
        <v>108</v>
      </c>
      <c r="AA60" s="29">
        <f t="shared" ref="AA60" si="76">SUM(AA49)</f>
        <v>113</v>
      </c>
      <c r="AB60" s="29">
        <f t="shared" ref="AB60" si="77">SUM(AB49)</f>
        <v>115</v>
      </c>
      <c r="AC60" s="29">
        <f t="shared" ref="AC60" si="78">SUM(AC49)</f>
        <v>112</v>
      </c>
      <c r="AD60" s="27">
        <f t="shared" ref="AD60:AH60" si="79">SUM(AD49)</f>
        <v>103</v>
      </c>
      <c r="AE60" s="28">
        <f t="shared" si="79"/>
        <v>107</v>
      </c>
      <c r="AF60" s="28">
        <f t="shared" si="79"/>
        <v>115</v>
      </c>
      <c r="AG60" s="28">
        <f t="shared" si="79"/>
        <v>123</v>
      </c>
      <c r="AH60" s="28">
        <f t="shared" si="79"/>
        <v>104</v>
      </c>
      <c r="AI60" s="28">
        <f>SUM(AI49)</f>
        <v>121</v>
      </c>
      <c r="AJ60" s="28">
        <f>SUM(AJ49)</f>
        <v>120</v>
      </c>
      <c r="AK60" s="67">
        <f>SUM(AK49)</f>
        <v>121</v>
      </c>
    </row>
    <row r="61" spans="1:37" ht="12.2" customHeight="1" x14ac:dyDescent="0.2">
      <c r="A61" s="10" t="s">
        <v>25</v>
      </c>
      <c r="B61" s="11">
        <f t="shared" ref="B61:I61" si="80">B8+B19+B28+B36+B41+B51</f>
        <v>155</v>
      </c>
      <c r="C61" s="11">
        <f t="shared" si="80"/>
        <v>136</v>
      </c>
      <c r="D61" s="11">
        <f t="shared" si="80"/>
        <v>168</v>
      </c>
      <c r="E61" s="12">
        <f t="shared" si="80"/>
        <v>155</v>
      </c>
      <c r="F61" s="13">
        <f t="shared" si="80"/>
        <v>154</v>
      </c>
      <c r="G61" s="13">
        <f t="shared" si="80"/>
        <v>166</v>
      </c>
      <c r="H61" s="13">
        <f t="shared" si="80"/>
        <v>181</v>
      </c>
      <c r="I61" s="13">
        <f t="shared" si="80"/>
        <v>174</v>
      </c>
      <c r="J61" s="27">
        <f>+J8+J19+J28+J36+J41+J51</f>
        <v>162</v>
      </c>
      <c r="K61" s="28">
        <f>+K8+K19+K28+K36+K41+K51</f>
        <v>128</v>
      </c>
      <c r="L61" s="28">
        <f>+L8+L19+L28+L36+L41+L51</f>
        <v>132</v>
      </c>
      <c r="M61" s="28">
        <f t="shared" ref="M61:R61" si="81">SUM(M8,M19,M28,M36,M41,M51)</f>
        <v>145</v>
      </c>
      <c r="N61" s="29">
        <f t="shared" si="81"/>
        <v>152</v>
      </c>
      <c r="O61" s="29">
        <f t="shared" si="81"/>
        <v>145</v>
      </c>
      <c r="P61" s="29">
        <f t="shared" si="81"/>
        <v>148</v>
      </c>
      <c r="Q61" s="29">
        <f t="shared" si="81"/>
        <v>138</v>
      </c>
      <c r="R61" s="27">
        <f t="shared" si="81"/>
        <v>160</v>
      </c>
      <c r="S61" s="28">
        <f>SUM(S8,S19,S28,S36,S41,S51)</f>
        <v>156</v>
      </c>
      <c r="T61" s="29">
        <f>SUM(T8,T19,T28,T36,T41,T51)</f>
        <v>155</v>
      </c>
      <c r="U61" s="29">
        <f>SUM(U8,U19,U28,U36,U41,U51)</f>
        <v>147</v>
      </c>
      <c r="V61" s="29">
        <f>SUM(V8,V19,V28,V36,V41,V51)</f>
        <v>142</v>
      </c>
      <c r="W61" s="29">
        <f t="shared" ref="W61:AB61" si="82">SUM(W8,W19,W28,W36,W41,W51,W13)</f>
        <v>162</v>
      </c>
      <c r="X61" s="29">
        <f t="shared" si="82"/>
        <v>162</v>
      </c>
      <c r="Y61" s="29">
        <f t="shared" si="82"/>
        <v>158</v>
      </c>
      <c r="Z61" s="29">
        <f t="shared" si="82"/>
        <v>166</v>
      </c>
      <c r="AA61" s="29">
        <f t="shared" si="82"/>
        <v>190</v>
      </c>
      <c r="AB61" s="29">
        <f t="shared" si="82"/>
        <v>179</v>
      </c>
      <c r="AC61" s="29">
        <f t="shared" ref="AC61" si="83">SUM(AC8,AC19,AC28,AC36,AC41,AC51,AC13)</f>
        <v>188</v>
      </c>
      <c r="AD61" s="27">
        <f>SUM(AD8,AD19,AD28,AD36,AD41,AD51,AD13)</f>
        <v>172</v>
      </c>
      <c r="AE61" s="28">
        <f>SUM(AE8,AE19,AE28,AE36,AE41,AE51,AE13)</f>
        <v>207</v>
      </c>
      <c r="AF61" s="28">
        <f>SUM(AF8,AF19,AF28,AF36,AF41,AF51,AF13)</f>
        <v>211</v>
      </c>
      <c r="AG61" s="28">
        <f>SUM(AG8,AG19,AG28,AG31,AG36,AG41,AG51,AG13)</f>
        <v>216</v>
      </c>
      <c r="AH61" s="28">
        <f>SUM(AH8,AH19,AH28,AH31,AH36,AH41,AH51,AH13)</f>
        <v>222</v>
      </c>
      <c r="AI61" s="28">
        <f>SUM(AI8,AI19,AI28,AI31,AI36,AI41,AI51,AI13)</f>
        <v>220</v>
      </c>
      <c r="AJ61" s="28">
        <f>SUM(AJ8,AJ19,AJ28,AJ31,AJ36,AJ41,AJ51,AJ13)</f>
        <v>201</v>
      </c>
      <c r="AK61" s="67">
        <f>SUM(AK8,AK19,AK28,AK31,AK36,AK41,AK51,AK13)</f>
        <v>237</v>
      </c>
    </row>
    <row r="62" spans="1:37" ht="12.2" customHeight="1" thickBot="1" x14ac:dyDescent="0.25">
      <c r="A62" s="30" t="s">
        <v>9</v>
      </c>
      <c r="B62" s="31" t="e">
        <f t="shared" ref="B62:I62" si="84">SUM(B57:B61)</f>
        <v>#REF!</v>
      </c>
      <c r="C62" s="31" t="e">
        <f t="shared" si="84"/>
        <v>#REF!</v>
      </c>
      <c r="D62" s="31" t="e">
        <f t="shared" si="84"/>
        <v>#REF!</v>
      </c>
      <c r="E62" s="32" t="e">
        <f t="shared" si="84"/>
        <v>#REF!</v>
      </c>
      <c r="F62" s="33" t="e">
        <f t="shared" si="84"/>
        <v>#REF!</v>
      </c>
      <c r="G62" s="33" t="e">
        <f t="shared" si="84"/>
        <v>#REF!</v>
      </c>
      <c r="H62" s="33" t="e">
        <f t="shared" si="84"/>
        <v>#REF!</v>
      </c>
      <c r="I62" s="33" t="e">
        <f t="shared" si="84"/>
        <v>#REF!</v>
      </c>
      <c r="J62" s="34" t="e">
        <f t="shared" ref="J62:U62" si="85">SUM(J57:J61)</f>
        <v>#REF!</v>
      </c>
      <c r="K62" s="34">
        <f t="shared" si="85"/>
        <v>4150</v>
      </c>
      <c r="L62" s="34">
        <f t="shared" si="85"/>
        <v>4115</v>
      </c>
      <c r="M62" s="34">
        <f t="shared" si="85"/>
        <v>4336</v>
      </c>
      <c r="N62" s="35">
        <f t="shared" si="85"/>
        <v>4322</v>
      </c>
      <c r="O62" s="35">
        <f t="shared" si="85"/>
        <v>4423</v>
      </c>
      <c r="P62" s="35">
        <f t="shared" si="85"/>
        <v>4654</v>
      </c>
      <c r="Q62" s="35">
        <f t="shared" si="85"/>
        <v>4927</v>
      </c>
      <c r="R62" s="54">
        <f t="shared" si="85"/>
        <v>4778</v>
      </c>
      <c r="S62" s="34">
        <f t="shared" si="85"/>
        <v>4897</v>
      </c>
      <c r="T62" s="35">
        <f t="shared" si="85"/>
        <v>4837</v>
      </c>
      <c r="U62" s="35">
        <f t="shared" si="85"/>
        <v>4620</v>
      </c>
      <c r="V62" s="35">
        <f t="shared" ref="V62:AA62" si="86">SUM(V57:V61)</f>
        <v>4609</v>
      </c>
      <c r="W62" s="35">
        <f t="shared" si="86"/>
        <v>4783</v>
      </c>
      <c r="X62" s="35">
        <f t="shared" si="86"/>
        <v>4934</v>
      </c>
      <c r="Y62" s="35">
        <f t="shared" si="86"/>
        <v>4979</v>
      </c>
      <c r="Z62" s="35">
        <f t="shared" si="86"/>
        <v>5228</v>
      </c>
      <c r="AA62" s="35">
        <f t="shared" si="86"/>
        <v>5342</v>
      </c>
      <c r="AB62" s="35">
        <f t="shared" ref="AB62" si="87">SUM(AB57:AB61)</f>
        <v>5288</v>
      </c>
      <c r="AC62" s="35">
        <f t="shared" ref="AC62" si="88">SUM(AC57:AC61)</f>
        <v>5488</v>
      </c>
      <c r="AD62" s="54">
        <f t="shared" ref="AD62:AH62" si="89">SUM(AD57:AD61)</f>
        <v>5434</v>
      </c>
      <c r="AE62" s="34">
        <f t="shared" si="89"/>
        <v>5467</v>
      </c>
      <c r="AF62" s="34">
        <f t="shared" si="89"/>
        <v>5620</v>
      </c>
      <c r="AG62" s="34">
        <f t="shared" si="89"/>
        <v>5321</v>
      </c>
      <c r="AH62" s="34">
        <f t="shared" si="89"/>
        <v>5226</v>
      </c>
      <c r="AI62" s="34">
        <f>SUM(AI57:AI61)</f>
        <v>5058</v>
      </c>
      <c r="AJ62" s="34">
        <f>SUM(AJ57:AJ61)</f>
        <v>4978</v>
      </c>
      <c r="AK62" s="68">
        <f>SUM(AK57:AK61)</f>
        <v>5026</v>
      </c>
    </row>
    <row r="63" spans="1:37" ht="20.25" customHeight="1" thickTop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37" x14ac:dyDescent="0.2">
      <c r="Q64" s="51">
        <f>+Q57+Q58</f>
        <v>3916</v>
      </c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</row>
    <row r="65" spans="19:30" x14ac:dyDescent="0.2"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</row>
  </sheetData>
  <phoneticPr fontId="0" type="noConversion"/>
  <printOptions horizontalCentered="1"/>
  <pageMargins left="0.78" right="0.75" top="0.75" bottom="0.7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indexed="44"/>
    <pageSetUpPr fitToPage="1"/>
  </sheetPr>
  <dimension ref="A1:AK65"/>
  <sheetViews>
    <sheetView zoomScaleNormal="100" zoomScaleSheetLayoutView="100" workbookViewId="0">
      <selection activeCell="A5" sqref="A5"/>
    </sheetView>
  </sheetViews>
  <sheetFormatPr defaultRowHeight="12.75" x14ac:dyDescent="0.2"/>
  <cols>
    <col min="9" max="9" width="2.28515625" customWidth="1"/>
    <col min="10" max="10" width="9.140625" hidden="1" customWidth="1"/>
    <col min="11" max="11" width="1.5703125" customWidth="1"/>
    <col min="32" max="32" width="0" hidden="1" customWidth="1"/>
  </cols>
  <sheetData>
    <row r="1" spans="1:37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37" x14ac:dyDescent="0.2">
      <c r="A2" s="97"/>
      <c r="B2" s="97"/>
      <c r="C2" s="97"/>
      <c r="D2" s="97"/>
      <c r="E2" s="97"/>
      <c r="F2" s="97"/>
      <c r="G2" s="97"/>
      <c r="H2" s="97"/>
      <c r="I2" s="97"/>
    </row>
    <row r="3" spans="1:37" x14ac:dyDescent="0.2">
      <c r="A3" t="s">
        <v>30</v>
      </c>
    </row>
    <row r="4" spans="1:37" x14ac:dyDescent="0.2">
      <c r="AG4" s="87"/>
      <c r="AH4" s="91"/>
      <c r="AJ4" s="87"/>
      <c r="AK4" s="99">
        <v>2025</v>
      </c>
    </row>
    <row r="5" spans="1:37" x14ac:dyDescent="0.2">
      <c r="AK5" s="92"/>
    </row>
    <row r="6" spans="1:37" x14ac:dyDescent="0.2">
      <c r="AK6" s="92">
        <v>465</v>
      </c>
    </row>
    <row r="7" spans="1:37" x14ac:dyDescent="0.2">
      <c r="AK7" s="92">
        <v>126</v>
      </c>
    </row>
    <row r="8" spans="1:37" x14ac:dyDescent="0.2">
      <c r="AK8" s="92">
        <v>40</v>
      </c>
    </row>
    <row r="9" spans="1:37" x14ac:dyDescent="0.2">
      <c r="AK9" s="92"/>
    </row>
    <row r="10" spans="1:37" x14ac:dyDescent="0.2">
      <c r="AK10" s="92"/>
    </row>
    <row r="11" spans="1:37" x14ac:dyDescent="0.2">
      <c r="AK11" s="92">
        <v>25</v>
      </c>
    </row>
    <row r="12" spans="1:37" x14ac:dyDescent="0.2">
      <c r="AK12" s="92">
        <v>144</v>
      </c>
    </row>
    <row r="13" spans="1:37" x14ac:dyDescent="0.2">
      <c r="AK13" s="92">
        <v>2</v>
      </c>
    </row>
    <row r="14" spans="1:37" x14ac:dyDescent="0.2">
      <c r="AK14" s="92"/>
    </row>
    <row r="15" spans="1:37" x14ac:dyDescent="0.2">
      <c r="AK15" s="92"/>
    </row>
    <row r="16" spans="1:37" x14ac:dyDescent="0.2">
      <c r="AK16" s="92"/>
    </row>
    <row r="17" spans="37:37" x14ac:dyDescent="0.2">
      <c r="AK17" s="92">
        <v>794</v>
      </c>
    </row>
    <row r="18" spans="37:37" x14ac:dyDescent="0.2">
      <c r="AK18" s="92">
        <v>116</v>
      </c>
    </row>
    <row r="19" spans="37:37" x14ac:dyDescent="0.2">
      <c r="AK19" s="92">
        <v>60</v>
      </c>
    </row>
    <row r="20" spans="37:37" x14ac:dyDescent="0.2">
      <c r="AK20" s="92"/>
    </row>
    <row r="21" spans="37:37" x14ac:dyDescent="0.2">
      <c r="AK21" s="92"/>
    </row>
    <row r="22" spans="37:37" x14ac:dyDescent="0.2">
      <c r="AK22" s="92">
        <v>648</v>
      </c>
    </row>
    <row r="23" spans="37:37" x14ac:dyDescent="0.2">
      <c r="AK23" s="92">
        <v>154</v>
      </c>
    </row>
    <row r="24" spans="37:37" x14ac:dyDescent="0.2">
      <c r="AK24" s="92"/>
    </row>
    <row r="25" spans="37:37" x14ac:dyDescent="0.2">
      <c r="AK25" s="92"/>
    </row>
    <row r="26" spans="37:37" x14ac:dyDescent="0.2">
      <c r="AK26" s="92">
        <v>242</v>
      </c>
    </row>
    <row r="27" spans="37:37" x14ac:dyDescent="0.2">
      <c r="AK27" s="92">
        <v>277</v>
      </c>
    </row>
    <row r="28" spans="37:37" x14ac:dyDescent="0.2">
      <c r="AK28" s="92">
        <v>66</v>
      </c>
    </row>
    <row r="29" spans="37:37" x14ac:dyDescent="0.2">
      <c r="AK29" s="92"/>
    </row>
    <row r="30" spans="37:37" x14ac:dyDescent="0.2">
      <c r="AK30" s="92"/>
    </row>
    <row r="31" spans="37:37" x14ac:dyDescent="0.2">
      <c r="AK31" s="92">
        <v>7</v>
      </c>
    </row>
    <row r="32" spans="37:37" x14ac:dyDescent="0.2">
      <c r="AK32" s="92"/>
    </row>
    <row r="33" spans="37:37" x14ac:dyDescent="0.2">
      <c r="AK33" s="92"/>
    </row>
    <row r="34" spans="37:37" x14ac:dyDescent="0.2">
      <c r="AK34" s="92">
        <v>571</v>
      </c>
    </row>
    <row r="35" spans="37:37" x14ac:dyDescent="0.2">
      <c r="AK35" s="92">
        <v>72</v>
      </c>
    </row>
    <row r="36" spans="37:37" x14ac:dyDescent="0.2">
      <c r="AK36" s="92">
        <v>26</v>
      </c>
    </row>
    <row r="37" spans="37:37" x14ac:dyDescent="0.2">
      <c r="AK37" s="92"/>
    </row>
    <row r="38" spans="37:37" x14ac:dyDescent="0.2">
      <c r="AK38" s="92"/>
    </row>
    <row r="39" spans="37:37" x14ac:dyDescent="0.2">
      <c r="AK39" s="92">
        <v>592</v>
      </c>
    </row>
    <row r="40" spans="37:37" x14ac:dyDescent="0.2">
      <c r="AK40" s="92">
        <v>211</v>
      </c>
    </row>
    <row r="41" spans="37:37" x14ac:dyDescent="0.2">
      <c r="AK41" s="92">
        <v>23</v>
      </c>
    </row>
    <row r="42" spans="37:37" x14ac:dyDescent="0.2">
      <c r="AK42" s="92"/>
    </row>
    <row r="43" spans="37:37" x14ac:dyDescent="0.2">
      <c r="AK43" s="92"/>
    </row>
    <row r="44" spans="37:37" x14ac:dyDescent="0.2">
      <c r="AK44" s="92">
        <v>47</v>
      </c>
    </row>
    <row r="45" spans="37:37" x14ac:dyDescent="0.2">
      <c r="AK45" s="92">
        <v>123</v>
      </c>
    </row>
    <row r="46" spans="37:37" x14ac:dyDescent="0.2">
      <c r="AK46" s="92">
        <v>5</v>
      </c>
    </row>
    <row r="47" spans="37:37" x14ac:dyDescent="0.2">
      <c r="AK47" s="92"/>
    </row>
    <row r="48" spans="37:37" x14ac:dyDescent="0.2">
      <c r="AK48" s="92"/>
    </row>
    <row r="49" spans="37:37" x14ac:dyDescent="0.2">
      <c r="AK49" s="92">
        <v>121</v>
      </c>
    </row>
    <row r="50" spans="37:37" x14ac:dyDescent="0.2">
      <c r="AK50" s="92">
        <v>54</v>
      </c>
    </row>
    <row r="51" spans="37:37" x14ac:dyDescent="0.2">
      <c r="AK51" s="92">
        <v>13</v>
      </c>
    </row>
    <row r="52" spans="37:37" x14ac:dyDescent="0.2">
      <c r="AK52" s="92"/>
    </row>
    <row r="53" spans="37:37" x14ac:dyDescent="0.2">
      <c r="AK53" s="92"/>
    </row>
    <row r="54" spans="37:37" x14ac:dyDescent="0.2">
      <c r="AK54" s="92">
        <v>2</v>
      </c>
    </row>
    <row r="55" spans="37:37" ht="13.5" customHeight="1" x14ac:dyDescent="0.2">
      <c r="AK55" s="92"/>
    </row>
    <row r="56" spans="37:37" x14ac:dyDescent="0.2">
      <c r="AK56" s="92"/>
    </row>
    <row r="57" spans="37:37" x14ac:dyDescent="0.2">
      <c r="AK57" s="92"/>
    </row>
    <row r="58" spans="37:37" x14ac:dyDescent="0.2">
      <c r="AK58" s="92"/>
    </row>
    <row r="59" spans="37:37" x14ac:dyDescent="0.2">
      <c r="AK59" s="92"/>
    </row>
    <row r="60" spans="37:37" x14ac:dyDescent="0.2">
      <c r="AK60" s="92"/>
    </row>
    <row r="61" spans="37:37" x14ac:dyDescent="0.2">
      <c r="AK61" s="92"/>
    </row>
    <row r="62" spans="37:37" x14ac:dyDescent="0.2">
      <c r="AK62" s="92"/>
    </row>
    <row r="65" ht="23.25" customHeight="1" x14ac:dyDescent="0.2"/>
  </sheetData>
  <mergeCells count="1">
    <mergeCell ref="A2:I2"/>
  </mergeCells>
  <phoneticPr fontId="0" type="noConversion"/>
  <printOptions horizontalCentered="1"/>
  <pageMargins left="0.72" right="0.75" top="0.75" bottom="0.7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degrees</vt:lpstr>
      <vt:lpstr>degr_graph</vt:lpstr>
      <vt:lpstr>degr_graph!Print_Area</vt:lpstr>
    </vt:vector>
  </TitlesOfParts>
  <Company>PASS - KSU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jstroade</dc:creator>
  <cp:lastModifiedBy>David Warren</cp:lastModifiedBy>
  <cp:lastPrinted>2025-09-11T14:24:01Z</cp:lastPrinted>
  <dcterms:created xsi:type="dcterms:W3CDTF">2004-05-20T15:37:32Z</dcterms:created>
  <dcterms:modified xsi:type="dcterms:W3CDTF">2025-09-11T19:16:58Z</dcterms:modified>
</cp:coreProperties>
</file>