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uhao1\Desktop\Student Report\2025\enrollment\"/>
    </mc:Choice>
  </mc:AlternateContent>
  <xr:revisionPtr revIDLastSave="0" documentId="13_ncr:1_{90ABE0C7-3174-4723-B161-8DD3B2C42351}" xr6:coauthVersionLast="47" xr6:coauthVersionMax="47" xr10:uidLastSave="{00000000-0000-0000-0000-000000000000}"/>
  <bookViews>
    <workbookView xWindow="-28920" yWindow="-120" windowWidth="29040" windowHeight="15720" tabRatio="783" xr2:uid="{00000000-000D-0000-FFFF-FFFF00000000}"/>
  </bookViews>
  <sheets>
    <sheet name="Student_FTE" sheetId="6" r:id="rId1"/>
  </sheets>
  <definedNames>
    <definedName name="_xlnm.Print_Area" localSheetId="0">Student_FTE!$A$1:$H$57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5" i="6" l="1"/>
  <c r="E35" i="6"/>
  <c r="L32" i="6" l="1"/>
  <c r="L20" i="6" l="1"/>
  <c r="L21" i="6"/>
  <c r="L22" i="6"/>
  <c r="L23" i="6"/>
  <c r="L24" i="6"/>
  <c r="L26" i="6"/>
  <c r="L27" i="6"/>
  <c r="L28" i="6" l="1"/>
  <c r="C18" i="6" l="1"/>
  <c r="F18" i="6"/>
  <c r="D17" i="6"/>
  <c r="C17" i="6"/>
  <c r="F17" i="6"/>
  <c r="C16" i="6"/>
  <c r="E16" i="6"/>
  <c r="F16" i="6"/>
  <c r="C8" i="6"/>
  <c r="E8" i="6" s="1"/>
  <c r="H8" i="6" s="1"/>
  <c r="F8" i="6"/>
  <c r="F15" i="6"/>
  <c r="C15" i="6"/>
  <c r="E15" i="6" s="1"/>
  <c r="C14" i="6"/>
  <c r="E14" i="6" s="1"/>
  <c r="F14" i="6"/>
  <c r="F9" i="6"/>
  <c r="C9" i="6"/>
  <c r="E9" i="6" s="1"/>
  <c r="F10" i="6"/>
  <c r="C10" i="6"/>
  <c r="E10" i="6" s="1"/>
  <c r="F11" i="6"/>
  <c r="C11" i="6"/>
  <c r="E11" i="6" s="1"/>
  <c r="F12" i="6"/>
  <c r="C12" i="6"/>
  <c r="E12" i="6" s="1"/>
  <c r="F13" i="6"/>
  <c r="E13" i="6"/>
  <c r="L17" i="6" l="1"/>
  <c r="H11" i="6"/>
  <c r="H10" i="6"/>
  <c r="H12" i="6"/>
  <c r="L19" i="6"/>
  <c r="E17" i="6"/>
  <c r="H17" i="6" s="1"/>
  <c r="H13" i="6"/>
  <c r="H9" i="6"/>
  <c r="H16" i="6"/>
  <c r="H15" i="6"/>
  <c r="E18" i="6"/>
  <c r="H18" i="6" s="1"/>
  <c r="L18" i="6"/>
  <c r="H14" i="6"/>
  <c r="L16" i="6"/>
  <c r="L25" i="6"/>
</calcChain>
</file>

<file path=xl/sharedStrings.xml><?xml version="1.0" encoding="utf-8"?>
<sst xmlns="http://schemas.openxmlformats.org/spreadsheetml/2006/main" count="12" uniqueCount="11">
  <si>
    <t>Total</t>
  </si>
  <si>
    <t>Fall Semester Only</t>
  </si>
  <si>
    <t>Undergraduate</t>
  </si>
  <si>
    <t>Fall</t>
  </si>
  <si>
    <t>Main Campus</t>
  </si>
  <si>
    <t>Salina</t>
  </si>
  <si>
    <t>Graduate</t>
  </si>
  <si>
    <t>Vet. Medicine</t>
  </si>
  <si>
    <t xml:space="preserve">Total </t>
  </si>
  <si>
    <t>Manhattan only</t>
  </si>
  <si>
    <t>Student Full-Time Equivalency (FTE)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</si>
</sst>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color theme="1"/>
      <name val="Arial"/>
      <family val="2"/>
    </font>
    <font>
      <sz val="10"/>
      <name val="Arial Unicode MS"/>
      <family val="2"/>
    </font>
    <font>
      <sz val="10"/>
      <name val="Arial Unicode MS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b/>
      <sz val="18"/>
      <color theme="3"/>
      <name val="Cambria"/>
      <family val="2"/>
      <scheme val="major"/>
    </font>
    <font>
      <b/>
      <sz val="10"/>
      <color theme="1"/>
      <name val="Arial"/>
      <family val="2"/>
    </font>
    <font>
      <sz val="10"/>
      <color rgb="FFFF0000"/>
      <name val="Arial"/>
      <family val="2"/>
    </font>
  </fonts>
  <fills count="5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1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9" fillId="3" borderId="0" applyNumberFormat="0" applyBorder="0" applyAlignment="0" applyProtection="0"/>
    <xf numFmtId="0" fontId="20" fillId="20" borderId="1" applyNumberFormat="0" applyAlignment="0" applyProtection="0"/>
    <xf numFmtId="0" fontId="21" fillId="21" borderId="2" applyNumberFormat="0" applyAlignment="0" applyProtection="0"/>
    <xf numFmtId="0" fontId="11" fillId="0" borderId="0" applyFill="0" applyBorder="0" applyAlignment="0" applyProtection="0"/>
    <xf numFmtId="0" fontId="22" fillId="0" borderId="0" applyNumberFormat="0" applyFill="0" applyBorder="0" applyAlignment="0" applyProtection="0"/>
    <xf numFmtId="2" fontId="11" fillId="0" borderId="0" applyFill="0" applyBorder="0" applyAlignment="0" applyProtection="0"/>
    <xf numFmtId="0" fontId="23" fillId="4" borderId="0" applyNumberFormat="0" applyBorder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7" fillId="7" borderId="1" applyNumberFormat="0" applyAlignment="0" applyProtection="0"/>
    <xf numFmtId="0" fontId="28" fillId="0" borderId="6" applyNumberFormat="0" applyFill="0" applyAlignment="0" applyProtection="0"/>
    <xf numFmtId="0" fontId="29" fillId="22" borderId="0" applyNumberFormat="0" applyBorder="0" applyAlignment="0" applyProtection="0"/>
    <xf numFmtId="0" fontId="33" fillId="0" borderId="0"/>
    <xf numFmtId="0" fontId="11" fillId="0" borderId="0"/>
    <xf numFmtId="0" fontId="9" fillId="23" borderId="7" applyNumberFormat="0" applyFont="0" applyAlignment="0" applyProtection="0"/>
    <xf numFmtId="0" fontId="30" fillId="20" borderId="8" applyNumberFormat="0" applyAlignment="0" applyProtection="0"/>
    <xf numFmtId="0" fontId="31" fillId="0" borderId="0" applyNumberFormat="0" applyFill="0" applyBorder="0" applyAlignment="0" applyProtection="0"/>
    <xf numFmtId="0" fontId="1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5" fillId="0" borderId="0"/>
    <xf numFmtId="0" fontId="4" fillId="0" borderId="0"/>
    <xf numFmtId="0" fontId="34" fillId="0" borderId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36" fillId="37" borderId="0" applyNumberFormat="0" applyBorder="0" applyAlignment="0" applyProtection="0"/>
    <xf numFmtId="0" fontId="36" fillId="38" borderId="0" applyNumberFormat="0" applyBorder="0" applyAlignment="0" applyProtection="0"/>
    <xf numFmtId="0" fontId="36" fillId="39" borderId="0" applyNumberFormat="0" applyBorder="0" applyAlignment="0" applyProtection="0"/>
    <xf numFmtId="0" fontId="36" fillId="40" borderId="0" applyNumberFormat="0" applyBorder="0" applyAlignment="0" applyProtection="0"/>
    <xf numFmtId="0" fontId="36" fillId="41" borderId="0" applyNumberFormat="0" applyBorder="0" applyAlignment="0" applyProtection="0"/>
    <xf numFmtId="0" fontId="36" fillId="42" borderId="0" applyNumberFormat="0" applyBorder="0" applyAlignment="0" applyProtection="0"/>
    <xf numFmtId="0" fontId="36" fillId="43" borderId="0" applyNumberFormat="0" applyBorder="0" applyAlignment="0" applyProtection="0"/>
    <xf numFmtId="0" fontId="36" fillId="44" borderId="0" applyNumberFormat="0" applyBorder="0" applyAlignment="0" applyProtection="0"/>
    <xf numFmtId="0" fontId="36" fillId="45" borderId="0" applyNumberFormat="0" applyBorder="0" applyAlignment="0" applyProtection="0"/>
    <xf numFmtId="0" fontId="36" fillId="46" borderId="0" applyNumberFormat="0" applyBorder="0" applyAlignment="0" applyProtection="0"/>
    <xf numFmtId="0" fontId="36" fillId="47" borderId="0" applyNumberFormat="0" applyBorder="0" applyAlignment="0" applyProtection="0"/>
    <xf numFmtId="0" fontId="36" fillId="48" borderId="0" applyNumberFormat="0" applyBorder="0" applyAlignment="0" applyProtection="0"/>
    <xf numFmtId="0" fontId="37" fillId="49" borderId="0" applyNumberFormat="0" applyBorder="0" applyAlignment="0" applyProtection="0"/>
    <xf numFmtId="0" fontId="38" fillId="50" borderId="33" applyNumberFormat="0" applyAlignment="0" applyProtection="0"/>
    <xf numFmtId="0" fontId="39" fillId="51" borderId="34" applyNumberFormat="0" applyAlignment="0" applyProtection="0"/>
    <xf numFmtId="0" fontId="40" fillId="0" borderId="0" applyNumberFormat="0" applyFill="0" applyBorder="0" applyAlignment="0" applyProtection="0"/>
    <xf numFmtId="0" fontId="41" fillId="52" borderId="0" applyNumberFormat="0" applyBorder="0" applyAlignment="0" applyProtection="0"/>
    <xf numFmtId="0" fontId="42" fillId="0" borderId="35" applyNumberFormat="0" applyFill="0" applyAlignment="0" applyProtection="0"/>
    <xf numFmtId="0" fontId="43" fillId="0" borderId="36" applyNumberFormat="0" applyFill="0" applyAlignment="0" applyProtection="0"/>
    <xf numFmtId="0" fontId="44" fillId="0" borderId="37" applyNumberFormat="0" applyFill="0" applyAlignment="0" applyProtection="0"/>
    <xf numFmtId="0" fontId="44" fillId="0" borderId="0" applyNumberFormat="0" applyFill="0" applyBorder="0" applyAlignment="0" applyProtection="0"/>
    <xf numFmtId="0" fontId="45" fillId="53" borderId="33" applyNumberFormat="0" applyAlignment="0" applyProtection="0"/>
    <xf numFmtId="0" fontId="46" fillId="0" borderId="38" applyNumberFormat="0" applyFill="0" applyAlignment="0" applyProtection="0"/>
    <xf numFmtId="0" fontId="47" fillId="54" borderId="0" applyNumberFormat="0" applyBorder="0" applyAlignment="0" applyProtection="0"/>
    <xf numFmtId="0" fontId="35" fillId="0" borderId="0"/>
    <xf numFmtId="0" fontId="2" fillId="0" borderId="0"/>
    <xf numFmtId="0" fontId="3" fillId="0" borderId="0"/>
    <xf numFmtId="0" fontId="10" fillId="0" borderId="0"/>
    <xf numFmtId="0" fontId="3" fillId="0" borderId="0"/>
    <xf numFmtId="0" fontId="35" fillId="0" borderId="0"/>
    <xf numFmtId="0" fontId="3" fillId="0" borderId="0"/>
    <xf numFmtId="0" fontId="3" fillId="0" borderId="0"/>
    <xf numFmtId="0" fontId="2" fillId="55" borderId="39" applyNumberFormat="0" applyFont="0" applyAlignment="0" applyProtection="0"/>
    <xf numFmtId="0" fontId="48" fillId="50" borderId="40" applyNumberFormat="0" applyAlignment="0" applyProtection="0"/>
    <xf numFmtId="0" fontId="49" fillId="0" borderId="0" applyNumberFormat="0" applyFill="0" applyBorder="0" applyAlignment="0" applyProtection="0"/>
    <xf numFmtId="0" fontId="50" fillId="0" borderId="41" applyNumberFormat="0" applyFill="0" applyAlignment="0" applyProtection="0"/>
    <xf numFmtId="0" fontId="51" fillId="0" borderId="0" applyNumberFormat="0" applyFill="0" applyBorder="0" applyAlignment="0" applyProtection="0"/>
    <xf numFmtId="0" fontId="1" fillId="0" borderId="0"/>
  </cellStyleXfs>
  <cellXfs count="50">
    <xf numFmtId="0" fontId="0" fillId="0" borderId="0" xfId="0"/>
    <xf numFmtId="0" fontId="11" fillId="0" borderId="0" xfId="42"/>
    <xf numFmtId="0" fontId="16" fillId="0" borderId="0" xfId="42" applyFont="1"/>
    <xf numFmtId="0" fontId="7" fillId="0" borderId="19" xfId="42" applyFont="1" applyBorder="1" applyAlignment="1">
      <alignment horizontal="center"/>
    </xf>
    <xf numFmtId="0" fontId="7" fillId="0" borderId="20" xfId="42" applyFont="1" applyBorder="1" applyAlignment="1">
      <alignment horizontal="centerContinuous"/>
    </xf>
    <xf numFmtId="0" fontId="7" fillId="0" borderId="21" xfId="42" applyFont="1" applyBorder="1" applyAlignment="1">
      <alignment horizontal="centerContinuous"/>
    </xf>
    <xf numFmtId="0" fontId="7" fillId="0" borderId="22" xfId="42" applyFont="1" applyBorder="1" applyAlignment="1">
      <alignment horizontal="centerContinuous"/>
    </xf>
    <xf numFmtId="0" fontId="7" fillId="0" borderId="23" xfId="42" applyFont="1" applyBorder="1" applyAlignment="1">
      <alignment horizontal="center"/>
    </xf>
    <xf numFmtId="0" fontId="7" fillId="0" borderId="18" xfId="42" applyFont="1" applyBorder="1" applyAlignment="1">
      <alignment horizontal="center" vertical="top" wrapText="1"/>
    </xf>
    <xf numFmtId="0" fontId="7" fillId="0" borderId="24" xfId="42" applyFont="1" applyBorder="1" applyAlignment="1">
      <alignment horizontal="center"/>
    </xf>
    <xf numFmtId="0" fontId="7" fillId="0" borderId="18" xfId="42" applyFont="1" applyBorder="1" applyAlignment="1">
      <alignment horizontal="center" wrapText="1"/>
    </xf>
    <xf numFmtId="0" fontId="9" fillId="0" borderId="25" xfId="42" applyFont="1" applyBorder="1" applyAlignment="1">
      <alignment horizontal="center"/>
    </xf>
    <xf numFmtId="3" fontId="9" fillId="0" borderId="10" xfId="42" applyNumberFormat="1" applyFont="1" applyBorder="1" applyAlignment="1">
      <alignment horizontal="right"/>
    </xf>
    <xf numFmtId="3" fontId="9" fillId="0" borderId="11" xfId="42" applyNumberFormat="1" applyFont="1" applyBorder="1" applyAlignment="1">
      <alignment horizontal="right"/>
    </xf>
    <xf numFmtId="3" fontId="9" fillId="0" borderId="10" xfId="42" applyNumberFormat="1" applyFont="1" applyBorder="1"/>
    <xf numFmtId="0" fontId="9" fillId="0" borderId="14" xfId="42" applyFont="1" applyBorder="1" applyAlignment="1">
      <alignment horizontal="center"/>
    </xf>
    <xf numFmtId="0" fontId="13" fillId="0" borderId="0" xfId="42" applyFont="1"/>
    <xf numFmtId="0" fontId="9" fillId="0" borderId="26" xfId="42" applyFont="1" applyBorder="1" applyAlignment="1">
      <alignment horizontal="center"/>
    </xf>
    <xf numFmtId="1" fontId="9" fillId="0" borderId="26" xfId="42" applyNumberFormat="1" applyFont="1" applyBorder="1" applyAlignment="1">
      <alignment horizontal="center"/>
    </xf>
    <xf numFmtId="0" fontId="14" fillId="0" borderId="0" xfId="42" applyFont="1"/>
    <xf numFmtId="1" fontId="9" fillId="0" borderId="14" xfId="42" applyNumberFormat="1" applyFont="1" applyBorder="1" applyAlignment="1">
      <alignment horizontal="center"/>
    </xf>
    <xf numFmtId="3" fontId="9" fillId="0" borderId="29" xfId="42" applyNumberFormat="1" applyFont="1" applyBorder="1" applyAlignment="1">
      <alignment horizontal="center"/>
    </xf>
    <xf numFmtId="3" fontId="9" fillId="0" borderId="16" xfId="42" applyNumberFormat="1" applyFont="1" applyBorder="1" applyAlignment="1">
      <alignment horizontal="center"/>
    </xf>
    <xf numFmtId="3" fontId="9" fillId="0" borderId="10" xfId="42" applyNumberFormat="1" applyFont="1" applyBorder="1" applyAlignment="1">
      <alignment horizontal="center"/>
    </xf>
    <xf numFmtId="3" fontId="9" fillId="0" borderId="11" xfId="42" applyNumberFormat="1" applyFont="1" applyBorder="1" applyAlignment="1">
      <alignment horizontal="center"/>
    </xf>
    <xf numFmtId="3" fontId="9" fillId="0" borderId="15" xfId="42" applyNumberFormat="1" applyFont="1" applyBorder="1" applyAlignment="1">
      <alignment horizontal="center"/>
    </xf>
    <xf numFmtId="0" fontId="15" fillId="0" borderId="0" xfId="42" applyFont="1"/>
    <xf numFmtId="0" fontId="11" fillId="0" borderId="28" xfId="42" applyBorder="1"/>
    <xf numFmtId="3" fontId="9" fillId="0" borderId="29" xfId="42" applyNumberFormat="1" applyFont="1" applyBorder="1"/>
    <xf numFmtId="3" fontId="9" fillId="0" borderId="29" xfId="42" applyNumberFormat="1" applyFont="1" applyBorder="1" applyAlignment="1">
      <alignment horizontal="centerContinuous"/>
    </xf>
    <xf numFmtId="3" fontId="9" fillId="0" borderId="15" xfId="42" applyNumberFormat="1" applyFont="1" applyBorder="1" applyAlignment="1">
      <alignment horizontal="centerContinuous"/>
    </xf>
    <xf numFmtId="0" fontId="9" fillId="0" borderId="31" xfId="42" applyFont="1" applyBorder="1" applyAlignment="1">
      <alignment horizontal="center"/>
    </xf>
    <xf numFmtId="3" fontId="9" fillId="0" borderId="16" xfId="42" applyNumberFormat="1" applyFont="1" applyBorder="1" applyAlignment="1">
      <alignment horizontal="centerContinuous"/>
    </xf>
    <xf numFmtId="0" fontId="7" fillId="0" borderId="32" xfId="42" applyFont="1" applyBorder="1" applyAlignment="1">
      <alignment horizontal="center" wrapText="1"/>
    </xf>
    <xf numFmtId="0" fontId="11" fillId="0" borderId="0" xfId="42" applyAlignment="1">
      <alignment horizontal="center"/>
    </xf>
    <xf numFmtId="1" fontId="9" fillId="0" borderId="12" xfId="42" applyNumberFormat="1" applyFont="1" applyBorder="1" applyAlignment="1">
      <alignment horizontal="center"/>
    </xf>
    <xf numFmtId="1" fontId="9" fillId="0" borderId="13" xfId="42" applyNumberFormat="1" applyFont="1" applyBorder="1" applyAlignment="1">
      <alignment horizontal="center"/>
    </xf>
    <xf numFmtId="3" fontId="9" fillId="24" borderId="13" xfId="42" applyNumberFormat="1" applyFont="1" applyFill="1" applyBorder="1" applyAlignment="1">
      <alignment horizontal="center"/>
    </xf>
    <xf numFmtId="3" fontId="9" fillId="0" borderId="17" xfId="42" applyNumberFormat="1" applyFont="1" applyBorder="1" applyAlignment="1">
      <alignment horizontal="centerContinuous"/>
    </xf>
    <xf numFmtId="3" fontId="9" fillId="0" borderId="10" xfId="42" applyNumberFormat="1" applyFont="1" applyBorder="1" applyAlignment="1">
      <alignment horizontal="centerContinuous"/>
    </xf>
    <xf numFmtId="1" fontId="9" fillId="0" borderId="10" xfId="42" applyNumberFormat="1" applyFont="1" applyBorder="1" applyAlignment="1">
      <alignment horizontal="center"/>
    </xf>
    <xf numFmtId="3" fontId="9" fillId="24" borderId="10" xfId="42" applyNumberFormat="1" applyFont="1" applyFill="1" applyBorder="1" applyAlignment="1">
      <alignment horizontal="center"/>
    </xf>
    <xf numFmtId="3" fontId="13" fillId="0" borderId="0" xfId="42" applyNumberFormat="1" applyFont="1"/>
    <xf numFmtId="3" fontId="9" fillId="0" borderId="13" xfId="42" applyNumberFormat="1" applyFont="1" applyBorder="1" applyAlignment="1">
      <alignment horizontal="center"/>
    </xf>
    <xf numFmtId="0" fontId="6" fillId="0" borderId="0" xfId="42" applyFont="1" applyAlignment="1">
      <alignment horizontal="center"/>
    </xf>
    <xf numFmtId="0" fontId="16" fillId="0" borderId="0" xfId="42" applyFont="1" applyAlignment="1">
      <alignment horizontal="center"/>
    </xf>
    <xf numFmtId="0" fontId="11" fillId="0" borderId="0" xfId="42" applyAlignment="1">
      <alignment wrapText="1"/>
    </xf>
    <xf numFmtId="0" fontId="7" fillId="0" borderId="30" xfId="42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7" xfId="0" applyBorder="1" applyAlignment="1">
      <alignment horizontal="center"/>
    </xf>
  </cellXfs>
  <cellStyles count="101">
    <cellStyle name="20% - Accent1" xfId="1" builtinId="30" customBuiltin="1"/>
    <cellStyle name="20% - Accent1 2" xfId="51" xr:uid="{00000000-0005-0000-0000-000001000000}"/>
    <cellStyle name="20% - Accent2" xfId="2" builtinId="34" customBuiltin="1"/>
    <cellStyle name="20% - Accent2 2" xfId="52" xr:uid="{00000000-0005-0000-0000-000003000000}"/>
    <cellStyle name="20% - Accent3" xfId="3" builtinId="38" customBuiltin="1"/>
    <cellStyle name="20% - Accent3 2" xfId="53" xr:uid="{00000000-0005-0000-0000-000005000000}"/>
    <cellStyle name="20% - Accent4" xfId="4" builtinId="42" customBuiltin="1"/>
    <cellStyle name="20% - Accent4 2" xfId="54" xr:uid="{00000000-0005-0000-0000-000007000000}"/>
    <cellStyle name="20% - Accent5" xfId="5" builtinId="46" customBuiltin="1"/>
    <cellStyle name="20% - Accent5 2" xfId="55" xr:uid="{00000000-0005-0000-0000-000009000000}"/>
    <cellStyle name="20% - Accent6" xfId="6" builtinId="50" customBuiltin="1"/>
    <cellStyle name="20% - Accent6 2" xfId="56" xr:uid="{00000000-0005-0000-0000-00000B000000}"/>
    <cellStyle name="40% - Accent1" xfId="7" builtinId="31" customBuiltin="1"/>
    <cellStyle name="40% - Accent1 2" xfId="57" xr:uid="{00000000-0005-0000-0000-00000D000000}"/>
    <cellStyle name="40% - Accent2" xfId="8" builtinId="35" customBuiltin="1"/>
    <cellStyle name="40% - Accent2 2" xfId="58" xr:uid="{00000000-0005-0000-0000-00000F000000}"/>
    <cellStyle name="40% - Accent3" xfId="9" builtinId="39" customBuiltin="1"/>
    <cellStyle name="40% - Accent3 2" xfId="59" xr:uid="{00000000-0005-0000-0000-000011000000}"/>
    <cellStyle name="40% - Accent4" xfId="10" builtinId="43" customBuiltin="1"/>
    <cellStyle name="40% - Accent4 2" xfId="60" xr:uid="{00000000-0005-0000-0000-000013000000}"/>
    <cellStyle name="40% - Accent5" xfId="11" builtinId="47" customBuiltin="1"/>
    <cellStyle name="40% - Accent5 2" xfId="61" xr:uid="{00000000-0005-0000-0000-000015000000}"/>
    <cellStyle name="40% - Accent6" xfId="12" builtinId="51" customBuiltin="1"/>
    <cellStyle name="40% - Accent6 2" xfId="62" xr:uid="{00000000-0005-0000-0000-000017000000}"/>
    <cellStyle name="60% - Accent1" xfId="13" builtinId="32" customBuiltin="1"/>
    <cellStyle name="60% - Accent1 2" xfId="63" xr:uid="{00000000-0005-0000-0000-000019000000}"/>
    <cellStyle name="60% - Accent2" xfId="14" builtinId="36" customBuiltin="1"/>
    <cellStyle name="60% - Accent2 2" xfId="64" xr:uid="{00000000-0005-0000-0000-00001B000000}"/>
    <cellStyle name="60% - Accent3" xfId="15" builtinId="40" customBuiltin="1"/>
    <cellStyle name="60% - Accent3 2" xfId="65" xr:uid="{00000000-0005-0000-0000-00001D000000}"/>
    <cellStyle name="60% - Accent4" xfId="16" builtinId="44" customBuiltin="1"/>
    <cellStyle name="60% - Accent4 2" xfId="66" xr:uid="{00000000-0005-0000-0000-00001F000000}"/>
    <cellStyle name="60% - Accent5" xfId="17" builtinId="48" customBuiltin="1"/>
    <cellStyle name="60% - Accent5 2" xfId="67" xr:uid="{00000000-0005-0000-0000-000021000000}"/>
    <cellStyle name="60% - Accent6" xfId="18" builtinId="52" customBuiltin="1"/>
    <cellStyle name="60% - Accent6 2" xfId="68" xr:uid="{00000000-0005-0000-0000-000023000000}"/>
    <cellStyle name="Accent1" xfId="19" builtinId="29" customBuiltin="1"/>
    <cellStyle name="Accent1 2" xfId="69" xr:uid="{00000000-0005-0000-0000-000025000000}"/>
    <cellStyle name="Accent2" xfId="20" builtinId="33" customBuiltin="1"/>
    <cellStyle name="Accent2 2" xfId="70" xr:uid="{00000000-0005-0000-0000-000027000000}"/>
    <cellStyle name="Accent3" xfId="21" builtinId="37" customBuiltin="1"/>
    <cellStyle name="Accent3 2" xfId="71" xr:uid="{00000000-0005-0000-0000-000029000000}"/>
    <cellStyle name="Accent4" xfId="22" builtinId="41" customBuiltin="1"/>
    <cellStyle name="Accent4 2" xfId="72" xr:uid="{00000000-0005-0000-0000-00002B000000}"/>
    <cellStyle name="Accent5" xfId="23" builtinId="45" customBuiltin="1"/>
    <cellStyle name="Accent5 2" xfId="73" xr:uid="{00000000-0005-0000-0000-00002D000000}"/>
    <cellStyle name="Accent6" xfId="24" builtinId="49" customBuiltin="1"/>
    <cellStyle name="Accent6 2" xfId="74" xr:uid="{00000000-0005-0000-0000-00002F000000}"/>
    <cellStyle name="Bad" xfId="25" builtinId="27" customBuiltin="1"/>
    <cellStyle name="Bad 2" xfId="75" xr:uid="{00000000-0005-0000-0000-000031000000}"/>
    <cellStyle name="Calculation" xfId="26" builtinId="22" customBuiltin="1"/>
    <cellStyle name="Calculation 2" xfId="76" xr:uid="{00000000-0005-0000-0000-000033000000}"/>
    <cellStyle name="Check Cell" xfId="27" builtinId="23" customBuiltin="1"/>
    <cellStyle name="Check Cell 2" xfId="77" xr:uid="{00000000-0005-0000-0000-000035000000}"/>
    <cellStyle name="Date" xfId="28" xr:uid="{00000000-0005-0000-0000-000036000000}"/>
    <cellStyle name="Explanatory Text" xfId="29" builtinId="53" customBuiltin="1"/>
    <cellStyle name="Explanatory Text 2" xfId="78" xr:uid="{00000000-0005-0000-0000-000038000000}"/>
    <cellStyle name="Fixed" xfId="30" xr:uid="{00000000-0005-0000-0000-000039000000}"/>
    <cellStyle name="Good" xfId="31" builtinId="26" customBuiltin="1"/>
    <cellStyle name="Good 2" xfId="79" xr:uid="{00000000-0005-0000-0000-00003B000000}"/>
    <cellStyle name="Heading 1" xfId="32" builtinId="16" customBuiltin="1"/>
    <cellStyle name="Heading 1 2" xfId="80" xr:uid="{00000000-0005-0000-0000-00003D000000}"/>
    <cellStyle name="Heading 2" xfId="33" builtinId="17" customBuiltin="1"/>
    <cellStyle name="Heading 2 2" xfId="81" xr:uid="{00000000-0005-0000-0000-00003F000000}"/>
    <cellStyle name="Heading 3" xfId="34" builtinId="18" customBuiltin="1"/>
    <cellStyle name="Heading 3 2" xfId="82" xr:uid="{00000000-0005-0000-0000-000041000000}"/>
    <cellStyle name="Heading 4" xfId="35" builtinId="19" customBuiltin="1"/>
    <cellStyle name="Heading 4 2" xfId="83" xr:uid="{00000000-0005-0000-0000-000043000000}"/>
    <cellStyle name="HEADING1" xfId="36" xr:uid="{00000000-0005-0000-0000-000044000000}"/>
    <cellStyle name="HEADING2" xfId="37" xr:uid="{00000000-0005-0000-0000-000045000000}"/>
    <cellStyle name="Input" xfId="38" builtinId="20" customBuiltin="1"/>
    <cellStyle name="Input 2" xfId="84" xr:uid="{00000000-0005-0000-0000-000047000000}"/>
    <cellStyle name="Linked Cell" xfId="39" builtinId="24" customBuiltin="1"/>
    <cellStyle name="Linked Cell 2" xfId="85" xr:uid="{00000000-0005-0000-0000-000049000000}"/>
    <cellStyle name="Neutral" xfId="40" builtinId="28" customBuiltin="1"/>
    <cellStyle name="Neutral 2" xfId="86" xr:uid="{00000000-0005-0000-0000-00004B000000}"/>
    <cellStyle name="Normal" xfId="0" builtinId="0"/>
    <cellStyle name="Normal 10" xfId="100" xr:uid="{00000000-0005-0000-0000-00004D000000}"/>
    <cellStyle name="Normal 2" xfId="41" xr:uid="{00000000-0005-0000-0000-00004E000000}"/>
    <cellStyle name="Normal 2 2" xfId="49" xr:uid="{00000000-0005-0000-0000-00004F000000}"/>
    <cellStyle name="Normal 2 2 2" xfId="88" xr:uid="{00000000-0005-0000-0000-000050000000}"/>
    <cellStyle name="Normal 2 3" xfId="87" xr:uid="{00000000-0005-0000-0000-000051000000}"/>
    <cellStyle name="Normal 3" xfId="48" xr:uid="{00000000-0005-0000-0000-000052000000}"/>
    <cellStyle name="Normal 3 2" xfId="89" xr:uid="{00000000-0005-0000-0000-000053000000}"/>
    <cellStyle name="Normal 4" xfId="90" xr:uid="{00000000-0005-0000-0000-000054000000}"/>
    <cellStyle name="Normal 5" xfId="91" xr:uid="{00000000-0005-0000-0000-000055000000}"/>
    <cellStyle name="Normal 6" xfId="92" xr:uid="{00000000-0005-0000-0000-000056000000}"/>
    <cellStyle name="Normal 7" xfId="93" xr:uid="{00000000-0005-0000-0000-000057000000}"/>
    <cellStyle name="Normal 8" xfId="94" xr:uid="{00000000-0005-0000-0000-000058000000}"/>
    <cellStyle name="Normal 9" xfId="50" xr:uid="{00000000-0005-0000-0000-000059000000}"/>
    <cellStyle name="Normal_OTH_TBLS" xfId="42" xr:uid="{00000000-0005-0000-0000-00005A000000}"/>
    <cellStyle name="Note" xfId="43" builtinId="10" customBuiltin="1"/>
    <cellStyle name="Note 2" xfId="95" xr:uid="{00000000-0005-0000-0000-00005C000000}"/>
    <cellStyle name="Output" xfId="44" builtinId="21" customBuiltin="1"/>
    <cellStyle name="Output 2" xfId="96" xr:uid="{00000000-0005-0000-0000-00005E000000}"/>
    <cellStyle name="Title" xfId="45" builtinId="15" customBuiltin="1"/>
    <cellStyle name="Title 2" xfId="97" xr:uid="{00000000-0005-0000-0000-000060000000}"/>
    <cellStyle name="Total" xfId="46" builtinId="25" customBuiltin="1"/>
    <cellStyle name="Total 2" xfId="98" xr:uid="{00000000-0005-0000-0000-000062000000}"/>
    <cellStyle name="Warning Text" xfId="47" builtinId="11" customBuiltin="1"/>
    <cellStyle name="Warning Text 2" xfId="99" xr:uid="{00000000-0005-0000-0000-00006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Student Full-Time</a:t>
            </a:r>
            <a:r>
              <a:rPr lang="en-US" b="1" baseline="0">
                <a:solidFill>
                  <a:schemeClr val="tx1"/>
                </a:solidFill>
              </a:rPr>
              <a:t> Equivalency Enrollment</a:t>
            </a:r>
            <a:endParaRPr lang="en-US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Student_FTE!$C$6</c:f>
              <c:strCache>
                <c:ptCount val="1"/>
                <c:pt idx="0">
                  <c:v>Undergraduate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Student_FTE!$B$24:$B$35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Student_FTE!$E$24:$E$35</c:f>
              <c:numCache>
                <c:formatCode>#,##0</c:formatCode>
                <c:ptCount val="12"/>
                <c:pt idx="0">
                  <c:v>17961.399999999994</c:v>
                </c:pt>
                <c:pt idx="1">
                  <c:v>17627</c:v>
                </c:pt>
                <c:pt idx="2">
                  <c:v>17342</c:v>
                </c:pt>
                <c:pt idx="3">
                  <c:v>16500</c:v>
                </c:pt>
                <c:pt idx="4">
                  <c:v>15874</c:v>
                </c:pt>
                <c:pt idx="5">
                  <c:v>15207</c:v>
                </c:pt>
                <c:pt idx="6">
                  <c:v>14329</c:v>
                </c:pt>
                <c:pt idx="7">
                  <c:v>13743.553669999999</c:v>
                </c:pt>
                <c:pt idx="8">
                  <c:v>13202.07048</c:v>
                </c:pt>
                <c:pt idx="9">
                  <c:v>13280.110349999999</c:v>
                </c:pt>
                <c:pt idx="10">
                  <c:v>13740.12</c:v>
                </c:pt>
                <c:pt idx="11">
                  <c:v>14520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E6-4268-BADC-598999E99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228472"/>
        <c:axId val="884369680"/>
        <c:extLst>
          <c:ext xmlns:c15="http://schemas.microsoft.com/office/drawing/2012/chart" uri="{02D57815-91ED-43cb-92C2-25804820EDAC}">
            <c15:filteredLineSeries>
              <c15:ser>
                <c:idx val="3"/>
                <c:order val="2"/>
                <c:tx>
                  <c:strRef>
                    <c:extLst>
                      <c:ext uri="{02D57815-91ED-43cb-92C2-25804820EDAC}">
                        <c15:formulaRef>
                          <c15:sqref>Student_FTE!$H$7</c15:sqref>
                        </c15:formulaRef>
                      </c:ext>
                    </c:extLst>
                    <c:strCache>
                      <c:ptCount val="1"/>
                      <c:pt idx="0">
                        <c:v>Total 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Student_FTE!$B$24:$B$35</c15:sqref>
                        </c15:formulaRef>
                      </c:ext>
                    </c:extLst>
                    <c:numCache>
                      <c:formatCode>0</c:formatCode>
                      <c:ptCount val="12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  <c:pt idx="9">
                        <c:v>2023</c:v>
                      </c:pt>
                      <c:pt idx="10">
                        <c:v>2024</c:v>
                      </c:pt>
                      <c:pt idx="11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Student_FTE!$H$24:$H$35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3619.1</c:v>
                      </c:pt>
                      <c:pt idx="1">
                        <c:v>3492</c:v>
                      </c:pt>
                      <c:pt idx="2">
                        <c:v>3556</c:v>
                      </c:pt>
                      <c:pt idx="3">
                        <c:v>3664</c:v>
                      </c:pt>
                      <c:pt idx="4">
                        <c:v>3689</c:v>
                      </c:pt>
                      <c:pt idx="5">
                        <c:v>3002</c:v>
                      </c:pt>
                      <c:pt idx="6">
                        <c:v>3029.5034599999999</c:v>
                      </c:pt>
                      <c:pt idx="7">
                        <c:v>3091.7119000000002</c:v>
                      </c:pt>
                      <c:pt idx="8">
                        <c:v>3207.46</c:v>
                      </c:pt>
                      <c:pt idx="9">
                        <c:v>3213.81882</c:v>
                      </c:pt>
                      <c:pt idx="10">
                        <c:v>3230.5004899999999</c:v>
                      </c:pt>
                      <c:pt idx="11">
                        <c:v>3189.5004899999999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38E6-4268-BADC-598999E998B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1"/>
          <c:tx>
            <c:strRef>
              <c:f>Student_FTE!$F$7</c:f>
              <c:strCache>
                <c:ptCount val="1"/>
                <c:pt idx="0">
                  <c:v>Graduate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Student_FTE!$H$24:$H$35</c:f>
              <c:numCache>
                <c:formatCode>#,##0</c:formatCode>
                <c:ptCount val="12"/>
                <c:pt idx="0">
                  <c:v>3619.1</c:v>
                </c:pt>
                <c:pt idx="1">
                  <c:v>3492</c:v>
                </c:pt>
                <c:pt idx="2">
                  <c:v>3556</c:v>
                </c:pt>
                <c:pt idx="3">
                  <c:v>3664</c:v>
                </c:pt>
                <c:pt idx="4">
                  <c:v>3689</c:v>
                </c:pt>
                <c:pt idx="5">
                  <c:v>3002</c:v>
                </c:pt>
                <c:pt idx="6">
                  <c:v>3029.5034599999999</c:v>
                </c:pt>
                <c:pt idx="7">
                  <c:v>3091.7119000000002</c:v>
                </c:pt>
                <c:pt idx="8">
                  <c:v>3207.46</c:v>
                </c:pt>
                <c:pt idx="9">
                  <c:v>3213.81882</c:v>
                </c:pt>
                <c:pt idx="10">
                  <c:v>3230.5004899999999</c:v>
                </c:pt>
                <c:pt idx="11">
                  <c:v>3189.5004899999999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E6-4268-BADC-598999E99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1013320"/>
        <c:axId val="1611012336"/>
      </c:lineChart>
      <c:catAx>
        <c:axId val="10772284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chemeClr val="tx1"/>
                    </a:solidFill>
                  </a:rPr>
                  <a:t>Fall</a:t>
                </a:r>
                <a:r>
                  <a:rPr lang="en-US" b="1" baseline="0">
                    <a:solidFill>
                      <a:schemeClr val="tx1"/>
                    </a:solidFill>
                  </a:rPr>
                  <a:t> Semester</a:t>
                </a:r>
                <a:endParaRPr lang="en-US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4369680"/>
        <c:crosses val="autoZero"/>
        <c:auto val="1"/>
        <c:lblAlgn val="ctr"/>
        <c:lblOffset val="100"/>
        <c:noMultiLvlLbl val="0"/>
      </c:catAx>
      <c:valAx>
        <c:axId val="884369680"/>
        <c:scaling>
          <c:orientation val="minMax"/>
          <c:max val="22000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chemeClr val="tx1"/>
                    </a:solidFill>
                  </a:rPr>
                  <a:t>Undergraduate an</a:t>
                </a:r>
                <a:r>
                  <a:rPr lang="en-US" b="1" baseline="0">
                    <a:solidFill>
                      <a:schemeClr val="tx1"/>
                    </a:solidFill>
                  </a:rPr>
                  <a:t>d Total FTE</a:t>
                </a:r>
                <a:endParaRPr lang="en-US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7228472"/>
        <c:crosses val="autoZero"/>
        <c:crossBetween val="between"/>
      </c:valAx>
      <c:valAx>
        <c:axId val="1611012336"/>
        <c:scaling>
          <c:orientation val="minMax"/>
          <c:max val="5000"/>
          <c:min val="20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Graduate FTE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1013320"/>
        <c:crosses val="max"/>
        <c:crossBetween val="between"/>
      </c:valAx>
      <c:catAx>
        <c:axId val="1611013320"/>
        <c:scaling>
          <c:orientation val="minMax"/>
        </c:scaling>
        <c:delete val="1"/>
        <c:axPos val="b"/>
        <c:majorTickMark val="out"/>
        <c:minorTickMark val="none"/>
        <c:tickLblPos val="nextTo"/>
        <c:crossAx val="16110123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98425</xdr:colOff>
      <xdr:row>36</xdr:row>
      <xdr:rowOff>168275</xdr:rowOff>
    </xdr:from>
    <xdr:to>
      <xdr:col>7</xdr:col>
      <xdr:colOff>454025</xdr:colOff>
      <xdr:row>50</xdr:row>
      <xdr:rowOff>155575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EEE5440-5C99-45E7-916A-A5A69F30C5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>
    <tabColor indexed="44"/>
    <pageSetUpPr fitToPage="1"/>
  </sheetPr>
  <dimension ref="A1:P57"/>
  <sheetViews>
    <sheetView tabSelected="1" view="pageBreakPreview" topLeftCell="A7" zoomScaleNormal="100" workbookViewId="0">
      <selection activeCell="G35" sqref="G35"/>
    </sheetView>
  </sheetViews>
  <sheetFormatPr defaultColWidth="11.42578125" defaultRowHeight="15" x14ac:dyDescent="0.2"/>
  <cols>
    <col min="1" max="1" width="5.28515625" style="1" customWidth="1"/>
    <col min="2" max="2" width="9.5703125" style="1" customWidth="1"/>
    <col min="3" max="3" width="9.7109375" style="1" customWidth="1"/>
    <col min="4" max="4" width="9.28515625" style="1" customWidth="1"/>
    <col min="5" max="5" width="11" style="1" customWidth="1"/>
    <col min="6" max="6" width="10.28515625" style="1" customWidth="1"/>
    <col min="7" max="7" width="10.5703125" style="1" customWidth="1"/>
    <col min="8" max="8" width="13.5703125" style="1" customWidth="1"/>
    <col min="9" max="10" width="11.42578125" style="1" customWidth="1"/>
    <col min="11" max="11" width="11.42578125" style="1" hidden="1" customWidth="1"/>
    <col min="12" max="12" width="0" style="1" hidden="1" customWidth="1"/>
    <col min="13" max="16384" width="11.42578125" style="1"/>
  </cols>
  <sheetData>
    <row r="1" spans="1:16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16.5" customHeight="1" x14ac:dyDescent="0.2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16" ht="18" x14ac:dyDescent="0.25">
      <c r="B3" s="44" t="s">
        <v>10</v>
      </c>
      <c r="C3" s="45"/>
      <c r="D3" s="45"/>
      <c r="E3" s="45"/>
      <c r="F3" s="45"/>
      <c r="G3" s="45"/>
      <c r="H3" s="45"/>
    </row>
    <row r="4" spans="1:16" ht="18" x14ac:dyDescent="0.25">
      <c r="B4" s="45" t="s">
        <v>1</v>
      </c>
      <c r="C4" s="45"/>
      <c r="D4" s="45"/>
      <c r="E4" s="45"/>
      <c r="F4" s="45"/>
      <c r="G4" s="45"/>
      <c r="H4" s="45"/>
    </row>
    <row r="5" spans="1:16" ht="18.75" thickBot="1" x14ac:dyDescent="0.3">
      <c r="B5" s="2"/>
    </row>
    <row r="6" spans="1:16" ht="15.75" thickTop="1" x14ac:dyDescent="0.2">
      <c r="B6" s="3"/>
      <c r="C6" s="4" t="s">
        <v>2</v>
      </c>
      <c r="D6" s="5"/>
      <c r="E6" s="6"/>
      <c r="F6" s="47" t="s">
        <v>6</v>
      </c>
      <c r="G6" s="48"/>
      <c r="H6" s="49"/>
    </row>
    <row r="7" spans="1:16" ht="25.5" x14ac:dyDescent="0.2">
      <c r="B7" s="7" t="s">
        <v>3</v>
      </c>
      <c r="C7" s="8" t="s">
        <v>4</v>
      </c>
      <c r="D7" s="9" t="s">
        <v>5</v>
      </c>
      <c r="E7" s="10" t="s">
        <v>0</v>
      </c>
      <c r="F7" s="9" t="s">
        <v>6</v>
      </c>
      <c r="G7" s="10" t="s">
        <v>7</v>
      </c>
      <c r="H7" s="33" t="s">
        <v>8</v>
      </c>
      <c r="L7" s="1" t="s">
        <v>9</v>
      </c>
    </row>
    <row r="8" spans="1:16" hidden="1" x14ac:dyDescent="0.2">
      <c r="B8" s="11">
        <v>1992</v>
      </c>
      <c r="C8" s="12">
        <f>4246+3138+3274+4399+262+40</f>
        <v>15359</v>
      </c>
      <c r="D8" s="13">
        <v>501</v>
      </c>
      <c r="E8" s="14">
        <f t="shared" ref="E8:E13" si="0">SUM(C8:D8)</f>
        <v>15860</v>
      </c>
      <c r="F8" s="13">
        <f>1666+766</f>
        <v>2432</v>
      </c>
      <c r="G8" s="12">
        <v>589</v>
      </c>
      <c r="H8" s="28">
        <f t="shared" ref="H8:H18" si="1">SUM(E8:G8)</f>
        <v>18881</v>
      </c>
    </row>
    <row r="9" spans="1:16" hidden="1" x14ac:dyDescent="0.2">
      <c r="B9" s="11">
        <v>1993</v>
      </c>
      <c r="C9" s="23">
        <f>4063+3118+3198+4349+281+39</f>
        <v>15048</v>
      </c>
      <c r="D9" s="24">
        <v>514</v>
      </c>
      <c r="E9" s="23">
        <f t="shared" si="0"/>
        <v>15562</v>
      </c>
      <c r="F9" s="24">
        <f>1673+787</f>
        <v>2460</v>
      </c>
      <c r="G9" s="23">
        <v>584</v>
      </c>
      <c r="H9" s="21">
        <f t="shared" si="1"/>
        <v>18606</v>
      </c>
    </row>
    <row r="10" spans="1:16" hidden="1" x14ac:dyDescent="0.2">
      <c r="B10" s="11">
        <v>1994</v>
      </c>
      <c r="C10" s="23">
        <f>4000+3089+3215+4227+237+41</f>
        <v>14809</v>
      </c>
      <c r="D10" s="24">
        <v>528</v>
      </c>
      <c r="E10" s="23">
        <f t="shared" si="0"/>
        <v>15337</v>
      </c>
      <c r="F10" s="24">
        <f>1644+810</f>
        <v>2454</v>
      </c>
      <c r="G10" s="23">
        <v>599</v>
      </c>
      <c r="H10" s="21">
        <f t="shared" si="1"/>
        <v>18390</v>
      </c>
    </row>
    <row r="11" spans="1:16" hidden="1" x14ac:dyDescent="0.2">
      <c r="B11" s="11">
        <v>1995</v>
      </c>
      <c r="C11" s="23">
        <f>4001+3097+3223+4189+235+34</f>
        <v>14779</v>
      </c>
      <c r="D11" s="24">
        <v>558</v>
      </c>
      <c r="E11" s="23">
        <f t="shared" si="0"/>
        <v>15337</v>
      </c>
      <c r="F11" s="24">
        <f>1489+791</f>
        <v>2280</v>
      </c>
      <c r="G11" s="23">
        <v>618</v>
      </c>
      <c r="H11" s="21">
        <f t="shared" si="1"/>
        <v>18235</v>
      </c>
    </row>
    <row r="12" spans="1:16" hidden="1" x14ac:dyDescent="0.2">
      <c r="B12" s="11">
        <v>1996</v>
      </c>
      <c r="C12" s="23">
        <f>3792+3099+3100+4287+207+33</f>
        <v>14518</v>
      </c>
      <c r="D12" s="24">
        <v>554</v>
      </c>
      <c r="E12" s="23">
        <f t="shared" si="0"/>
        <v>15072</v>
      </c>
      <c r="F12" s="24">
        <f>1438+707</f>
        <v>2145</v>
      </c>
      <c r="G12" s="23">
        <v>626</v>
      </c>
      <c r="H12" s="21">
        <f t="shared" si="1"/>
        <v>17843</v>
      </c>
    </row>
    <row r="13" spans="1:16" hidden="1" x14ac:dyDescent="0.2">
      <c r="B13" s="11">
        <v>1997</v>
      </c>
      <c r="C13" s="23">
        <v>14605</v>
      </c>
      <c r="D13" s="24">
        <v>557</v>
      </c>
      <c r="E13" s="23">
        <f t="shared" si="0"/>
        <v>15162</v>
      </c>
      <c r="F13" s="24">
        <f>1403+685</f>
        <v>2088</v>
      </c>
      <c r="G13" s="23">
        <v>638</v>
      </c>
      <c r="H13" s="21">
        <f t="shared" si="1"/>
        <v>17888</v>
      </c>
    </row>
    <row r="14" spans="1:16" hidden="1" x14ac:dyDescent="0.2">
      <c r="B14" s="15">
        <v>1998</v>
      </c>
      <c r="C14" s="23">
        <f>4082+3142+3159+4264+221+56</f>
        <v>14924</v>
      </c>
      <c r="D14" s="23">
        <v>659</v>
      </c>
      <c r="E14" s="23">
        <f t="shared" ref="E14:E18" si="2">+D14+C14</f>
        <v>15583</v>
      </c>
      <c r="F14" s="23">
        <f>1411+702</f>
        <v>2113</v>
      </c>
      <c r="G14" s="23">
        <v>641</v>
      </c>
      <c r="H14" s="21">
        <f t="shared" si="1"/>
        <v>18337</v>
      </c>
    </row>
    <row r="15" spans="1:16" s="16" customFormat="1" ht="15.75" hidden="1" x14ac:dyDescent="0.25">
      <c r="B15" s="15">
        <v>1999</v>
      </c>
      <c r="C15" s="23">
        <f>4172+3333+3235+4092+243+56</f>
        <v>15131</v>
      </c>
      <c r="D15" s="23">
        <v>702</v>
      </c>
      <c r="E15" s="23">
        <f t="shared" si="2"/>
        <v>15833</v>
      </c>
      <c r="F15" s="23">
        <f>1525+725</f>
        <v>2250</v>
      </c>
      <c r="G15" s="23">
        <v>634</v>
      </c>
      <c r="H15" s="21">
        <f t="shared" si="1"/>
        <v>18717</v>
      </c>
    </row>
    <row r="16" spans="1:16" s="16" customFormat="1" ht="15.75" hidden="1" x14ac:dyDescent="0.25">
      <c r="B16" s="17">
        <v>2000</v>
      </c>
      <c r="C16" s="25">
        <f>4249+3306+3451+4189+203+75</f>
        <v>15473</v>
      </c>
      <c r="D16" s="25">
        <v>721</v>
      </c>
      <c r="E16" s="25">
        <f t="shared" si="2"/>
        <v>16194</v>
      </c>
      <c r="F16" s="25">
        <f>1570+710</f>
        <v>2280</v>
      </c>
      <c r="G16" s="25">
        <v>653</v>
      </c>
      <c r="H16" s="22">
        <f t="shared" si="1"/>
        <v>19127</v>
      </c>
      <c r="L16" s="42">
        <f>C16+F16+G16</f>
        <v>18406</v>
      </c>
    </row>
    <row r="17" spans="1:12" s="19" customFormat="1" ht="15.75" hidden="1" x14ac:dyDescent="0.25">
      <c r="B17" s="18">
        <v>2001</v>
      </c>
      <c r="C17" s="25">
        <f>4139.6+3476.1+3359.4+4447.2+207.1+121</f>
        <v>15750.4</v>
      </c>
      <c r="D17" s="25">
        <f>366.7+191.2+112.4+107.2+27.4</f>
        <v>804.9</v>
      </c>
      <c r="E17" s="25">
        <f t="shared" si="2"/>
        <v>16555.3</v>
      </c>
      <c r="F17" s="25">
        <f>1553.7+655.6</f>
        <v>2209.3000000000002</v>
      </c>
      <c r="G17" s="25">
        <v>652</v>
      </c>
      <c r="H17" s="22">
        <f t="shared" si="1"/>
        <v>19416.599999999999</v>
      </c>
      <c r="L17" s="42">
        <f>C17+F17+G17</f>
        <v>18611.7</v>
      </c>
    </row>
    <row r="18" spans="1:12" s="16" customFormat="1" ht="15.75" hidden="1" x14ac:dyDescent="0.25">
      <c r="B18" s="20">
        <v>2002</v>
      </c>
      <c r="C18" s="23">
        <f>4123+3434+3659+4455+243+82</f>
        <v>15996</v>
      </c>
      <c r="D18" s="23">
        <v>841</v>
      </c>
      <c r="E18" s="23">
        <f t="shared" si="2"/>
        <v>16837</v>
      </c>
      <c r="F18" s="23">
        <f>1593+685</f>
        <v>2278</v>
      </c>
      <c r="G18" s="23">
        <v>639</v>
      </c>
      <c r="H18" s="21">
        <f t="shared" si="1"/>
        <v>19754</v>
      </c>
      <c r="L18" s="42">
        <f t="shared" ref="L18:L28" si="3">C18+F18+G18</f>
        <v>18913</v>
      </c>
    </row>
    <row r="19" spans="1:12" ht="15.75" x14ac:dyDescent="0.25">
      <c r="B19" s="18">
        <v>2009</v>
      </c>
      <c r="C19" s="25">
        <v>16088</v>
      </c>
      <c r="D19" s="31">
        <v>536.5</v>
      </c>
      <c r="E19" s="25">
        <v>16624.5</v>
      </c>
      <c r="F19" s="30">
        <v>2859</v>
      </c>
      <c r="G19" s="30">
        <v>687</v>
      </c>
      <c r="H19" s="32">
        <v>3546</v>
      </c>
      <c r="L19" s="42">
        <f t="shared" si="3"/>
        <v>19634</v>
      </c>
    </row>
    <row r="20" spans="1:12" ht="15.75" x14ac:dyDescent="0.25">
      <c r="A20" s="27"/>
      <c r="B20" s="18">
        <v>2010</v>
      </c>
      <c r="C20" s="30">
        <v>16416</v>
      </c>
      <c r="D20" s="31">
        <v>587</v>
      </c>
      <c r="E20" s="25">
        <v>17003</v>
      </c>
      <c r="F20" s="30">
        <v>2674.5</v>
      </c>
      <c r="G20" s="30">
        <v>721</v>
      </c>
      <c r="H20" s="32">
        <v>3395.5</v>
      </c>
      <c r="L20" s="42">
        <f t="shared" si="3"/>
        <v>19811.5</v>
      </c>
    </row>
    <row r="21" spans="1:12" ht="15.75" x14ac:dyDescent="0.25">
      <c r="A21" s="27"/>
      <c r="B21" s="18">
        <v>2011</v>
      </c>
      <c r="C21" s="30">
        <v>16565</v>
      </c>
      <c r="D21" s="31">
        <v>609</v>
      </c>
      <c r="E21" s="25">
        <v>17173</v>
      </c>
      <c r="F21" s="30">
        <v>2841</v>
      </c>
      <c r="G21" s="30">
        <v>723</v>
      </c>
      <c r="H21" s="32">
        <v>3564</v>
      </c>
      <c r="L21" s="42">
        <f t="shared" si="3"/>
        <v>20129</v>
      </c>
    </row>
    <row r="22" spans="1:12" ht="15.75" x14ac:dyDescent="0.25">
      <c r="A22" s="27"/>
      <c r="B22" s="18">
        <v>2012</v>
      </c>
      <c r="C22" s="30">
        <v>16981</v>
      </c>
      <c r="D22" s="31">
        <v>638</v>
      </c>
      <c r="E22" s="25">
        <v>17620</v>
      </c>
      <c r="F22" s="25">
        <v>2977</v>
      </c>
      <c r="G22" s="30">
        <v>723</v>
      </c>
      <c r="H22" s="32">
        <v>3700</v>
      </c>
      <c r="L22" s="42">
        <f t="shared" si="3"/>
        <v>20681</v>
      </c>
    </row>
    <row r="23" spans="1:12" ht="15.75" x14ac:dyDescent="0.25">
      <c r="B23" s="18">
        <v>2013</v>
      </c>
      <c r="C23" s="30">
        <v>17270</v>
      </c>
      <c r="D23" s="31">
        <v>606</v>
      </c>
      <c r="E23" s="25">
        <v>17876</v>
      </c>
      <c r="F23" s="25">
        <v>2889</v>
      </c>
      <c r="G23" s="30">
        <v>712</v>
      </c>
      <c r="H23" s="32">
        <v>3601</v>
      </c>
      <c r="L23" s="42">
        <f t="shared" si="3"/>
        <v>20871</v>
      </c>
    </row>
    <row r="24" spans="1:12" ht="15.75" x14ac:dyDescent="0.25">
      <c r="B24" s="20">
        <v>2014</v>
      </c>
      <c r="C24" s="39">
        <v>17335.299999999996</v>
      </c>
      <c r="D24" s="40">
        <v>626.09999999999991</v>
      </c>
      <c r="E24" s="41">
        <v>17961.399999999994</v>
      </c>
      <c r="F24" s="41">
        <v>2900.1</v>
      </c>
      <c r="G24" s="41">
        <v>719</v>
      </c>
      <c r="H24" s="29">
        <v>3619.1</v>
      </c>
      <c r="L24" s="42">
        <f t="shared" si="3"/>
        <v>20954.399999999994</v>
      </c>
    </row>
    <row r="25" spans="1:12" ht="15.75" x14ac:dyDescent="0.25">
      <c r="B25" s="20">
        <v>2015</v>
      </c>
      <c r="C25" s="39">
        <v>17072</v>
      </c>
      <c r="D25" s="40">
        <v>555</v>
      </c>
      <c r="E25" s="41">
        <v>17627</v>
      </c>
      <c r="F25" s="41">
        <v>2775</v>
      </c>
      <c r="G25" s="41">
        <v>717</v>
      </c>
      <c r="H25" s="29">
        <v>3492</v>
      </c>
      <c r="L25" s="42">
        <f t="shared" si="3"/>
        <v>20564</v>
      </c>
    </row>
    <row r="26" spans="1:12" ht="15.75" x14ac:dyDescent="0.25">
      <c r="B26" s="20">
        <v>2016</v>
      </c>
      <c r="C26" s="39">
        <v>16824</v>
      </c>
      <c r="D26" s="40">
        <v>518</v>
      </c>
      <c r="E26" s="41">
        <v>17342</v>
      </c>
      <c r="F26" s="41">
        <v>2850</v>
      </c>
      <c r="G26" s="41">
        <v>706</v>
      </c>
      <c r="H26" s="29">
        <v>3556</v>
      </c>
      <c r="L26" s="42">
        <f t="shared" si="3"/>
        <v>20380</v>
      </c>
    </row>
    <row r="27" spans="1:12" ht="15.75" x14ac:dyDescent="0.25">
      <c r="B27" s="20">
        <v>2017</v>
      </c>
      <c r="C27" s="39">
        <v>16044</v>
      </c>
      <c r="D27" s="40">
        <v>456</v>
      </c>
      <c r="E27" s="41">
        <v>16500</v>
      </c>
      <c r="F27" s="41">
        <v>2956</v>
      </c>
      <c r="G27" s="41">
        <v>708</v>
      </c>
      <c r="H27" s="29">
        <v>3664</v>
      </c>
      <c r="L27" s="42">
        <f t="shared" si="3"/>
        <v>19708</v>
      </c>
    </row>
    <row r="28" spans="1:12" ht="15.75" x14ac:dyDescent="0.25">
      <c r="B28" s="20">
        <v>2018</v>
      </c>
      <c r="C28" s="39">
        <v>15413</v>
      </c>
      <c r="D28" s="40">
        <v>461</v>
      </c>
      <c r="E28" s="41">
        <v>15874</v>
      </c>
      <c r="F28" s="41">
        <v>2958</v>
      </c>
      <c r="G28" s="41">
        <v>731</v>
      </c>
      <c r="H28" s="29">
        <v>3689</v>
      </c>
      <c r="L28" s="42">
        <f t="shared" si="3"/>
        <v>19102</v>
      </c>
    </row>
    <row r="29" spans="1:12" ht="15.75" x14ac:dyDescent="0.25">
      <c r="B29" s="20">
        <v>2019</v>
      </c>
      <c r="C29" s="39">
        <v>14755</v>
      </c>
      <c r="D29" s="40">
        <v>452</v>
      </c>
      <c r="E29" s="41">
        <v>15207</v>
      </c>
      <c r="F29" s="41">
        <v>2270</v>
      </c>
      <c r="G29" s="41">
        <v>732</v>
      </c>
      <c r="H29" s="29">
        <v>3002</v>
      </c>
      <c r="L29" s="42">
        <v>20844</v>
      </c>
    </row>
    <row r="30" spans="1:12" ht="15.75" x14ac:dyDescent="0.25">
      <c r="B30" s="20">
        <v>2020</v>
      </c>
      <c r="C30" s="39">
        <v>13799</v>
      </c>
      <c r="D30" s="40">
        <v>530</v>
      </c>
      <c r="E30" s="41">
        <v>14329</v>
      </c>
      <c r="F30" s="41">
        <v>2299.92</v>
      </c>
      <c r="G30" s="41">
        <v>729.58345999999995</v>
      </c>
      <c r="H30" s="29">
        <v>3029.5034599999999</v>
      </c>
      <c r="L30" s="42">
        <v>20845</v>
      </c>
    </row>
    <row r="31" spans="1:12" ht="15.75" x14ac:dyDescent="0.25">
      <c r="B31" s="20">
        <v>2021</v>
      </c>
      <c r="C31" s="39">
        <v>13156.82</v>
      </c>
      <c r="D31" s="40">
        <v>586.73366999999996</v>
      </c>
      <c r="E31" s="41">
        <v>13743.553669999999</v>
      </c>
      <c r="F31" s="41">
        <v>2313.92</v>
      </c>
      <c r="G31" s="41">
        <v>777.79190000000006</v>
      </c>
      <c r="H31" s="29">
        <v>3091.7119000000002</v>
      </c>
      <c r="L31" s="42">
        <v>20846</v>
      </c>
    </row>
    <row r="32" spans="1:12" ht="15.75" x14ac:dyDescent="0.25">
      <c r="B32" s="20">
        <v>2022</v>
      </c>
      <c r="C32" s="39">
        <v>12584.67</v>
      </c>
      <c r="D32" s="40">
        <v>617.40048000000002</v>
      </c>
      <c r="E32" s="41">
        <v>13202.07048</v>
      </c>
      <c r="F32" s="41">
        <v>2436.46</v>
      </c>
      <c r="G32" s="41">
        <v>771</v>
      </c>
      <c r="H32" s="29">
        <v>3207.46</v>
      </c>
      <c r="L32" s="42">
        <f t="shared" ref="L32" si="4">C32+F32+G32</f>
        <v>15792.130000000001</v>
      </c>
    </row>
    <row r="33" spans="2:12" ht="15.75" x14ac:dyDescent="0.25">
      <c r="B33" s="20">
        <v>2023</v>
      </c>
      <c r="C33" s="39">
        <v>12640.71</v>
      </c>
      <c r="D33" s="40">
        <v>639.40035</v>
      </c>
      <c r="E33" s="41">
        <v>13280.110349999999</v>
      </c>
      <c r="F33" s="41">
        <v>2454.71</v>
      </c>
      <c r="G33" s="41">
        <v>759.10882000000004</v>
      </c>
      <c r="H33" s="29">
        <v>3213.81882</v>
      </c>
      <c r="L33" s="42">
        <v>20320</v>
      </c>
    </row>
    <row r="34" spans="2:12" ht="15.75" x14ac:dyDescent="0.25">
      <c r="B34" s="20">
        <v>2024</v>
      </c>
      <c r="C34" s="39">
        <v>13144.12</v>
      </c>
      <c r="D34" s="40">
        <v>596</v>
      </c>
      <c r="E34" s="41">
        <v>13740.12</v>
      </c>
      <c r="F34" s="41">
        <v>2436</v>
      </c>
      <c r="G34" s="41">
        <v>794.50049000000001</v>
      </c>
      <c r="H34" s="29">
        <v>3230.5004899999999</v>
      </c>
      <c r="L34" s="42">
        <v>20320</v>
      </c>
    </row>
    <row r="35" spans="2:12" ht="16.5" thickBot="1" x14ac:dyDescent="0.3">
      <c r="B35" s="35">
        <v>2025</v>
      </c>
      <c r="C35" s="43">
        <v>13890</v>
      </c>
      <c r="D35" s="36">
        <v>630</v>
      </c>
      <c r="E35" s="37">
        <f>SUM(C35:D35)</f>
        <v>14520</v>
      </c>
      <c r="F35" s="37">
        <v>2395</v>
      </c>
      <c r="G35" s="37">
        <v>794.50049000000001</v>
      </c>
      <c r="H35" s="38">
        <f>SUM(F35:G35)</f>
        <v>3189.5004899999999</v>
      </c>
      <c r="L35" s="42"/>
    </row>
    <row r="36" spans="2:12" ht="15.75" thickTop="1" x14ac:dyDescent="0.2"/>
    <row r="55" spans="2:2" ht="19.5" customHeight="1" x14ac:dyDescent="0.2">
      <c r="B55" s="26"/>
    </row>
    <row r="56" spans="2:2" ht="18.75" customHeight="1" x14ac:dyDescent="0.2"/>
    <row r="57" spans="2:2" ht="22.5" customHeight="1" x14ac:dyDescent="0.2"/>
  </sheetData>
  <mergeCells count="4">
    <mergeCell ref="B3:H3"/>
    <mergeCell ref="B4:H4"/>
    <mergeCell ref="A2:P2"/>
    <mergeCell ref="F6:H6"/>
  </mergeCells>
  <phoneticPr fontId="0" type="noConversion"/>
  <printOptions horizontalCentered="1"/>
  <pageMargins left="0.55000000000000004" right="0.75" top="0.75" bottom="0.75" header="0.5" footer="0.5"/>
  <pageSetup scale="94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B7046EDE9E0344B532F1CE2356DE02" ma:contentTypeVersion="14" ma:contentTypeDescription="Create a new document." ma:contentTypeScope="" ma:versionID="67d20dd3923714d864e99e5d01f2ec4d">
  <xsd:schema xmlns:xsd="http://www.w3.org/2001/XMLSchema" xmlns:xs="http://www.w3.org/2001/XMLSchema" xmlns:p="http://schemas.microsoft.com/office/2006/metadata/properties" xmlns:ns2="a1f33c3a-ad8c-49cb-b126-4e700016790f" xmlns:ns3="0eb0abdb-1613-4d86-ab04-d85a3be54dba" targetNamespace="http://schemas.microsoft.com/office/2006/metadata/properties" ma:root="true" ma:fieldsID="6c94c4aac428efeea8e1c3f6a340d0e4" ns2:_="" ns3:_="">
    <xsd:import namespace="a1f33c3a-ad8c-49cb-b126-4e700016790f"/>
    <xsd:import namespace="0eb0abdb-1613-4d86-ab04-d85a3be54d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f33c3a-ad8c-49cb-b126-4e70001679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8ed7cba-b263-44e1-aaea-116db9091a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b0abdb-1613-4d86-ab04-d85a3be54db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1f33c3a-ad8c-49cb-b126-4e700016790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6A141EC-CB21-49E1-AD1A-6ECE8000F6CF}"/>
</file>

<file path=customXml/itemProps2.xml><?xml version="1.0" encoding="utf-8"?>
<ds:datastoreItem xmlns:ds="http://schemas.openxmlformats.org/officeDocument/2006/customXml" ds:itemID="{0542578F-368B-45AA-91C9-679BC4EE4353}"/>
</file>

<file path=customXml/itemProps3.xml><?xml version="1.0" encoding="utf-8"?>
<ds:datastoreItem xmlns:ds="http://schemas.openxmlformats.org/officeDocument/2006/customXml" ds:itemID="{89039116-7EDC-4C78-B2AB-9F08E25FD8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Student_FTE</vt:lpstr>
      <vt:lpstr>Student_FTE!Print_Area</vt:lpstr>
    </vt:vector>
  </TitlesOfParts>
  <Company>PASS - KSU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jstroade</dc:creator>
  <cp:lastModifiedBy>Yuhao Liu</cp:lastModifiedBy>
  <cp:lastPrinted>2021-10-22T19:18:31Z</cp:lastPrinted>
  <dcterms:created xsi:type="dcterms:W3CDTF">2004-05-20T15:37:32Z</dcterms:created>
  <dcterms:modified xsi:type="dcterms:W3CDTF">2025-10-16T20:13:39Z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0x010100BFB7046EDE9E0344B532F1CE2356DE02</vt:lpwstr>
  </property>
</Properties>
</file>