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FC\Financial Planning Resources\College Financial Plan Worksheet\Vet Med\"/>
    </mc:Choice>
  </mc:AlternateContent>
  <bookViews>
    <workbookView xWindow="0" yWindow="0" windowWidth="18030" windowHeight="12030"/>
  </bookViews>
  <sheets>
    <sheet name="Spending Plan in School" sheetId="1" r:id="rId1"/>
    <sheet name="Then Create Your CFP" sheetId="2" r:id="rId2"/>
    <sheet name="Spending Plan After School" sheetId="3" r:id="rId3"/>
  </sheets>
  <definedNames>
    <definedName name="Z_0C0220E7_9143_4843_A65B_3E7E526898B1_.wvu.Rows" localSheetId="0" hidden="1">'Spending Plan in School'!$6:$14,'Spending Plan in School'!$53:$53</definedName>
    <definedName name="Z_13445976_5095_495F_B077_64D8D30B9536_.wvu.Rows" localSheetId="0" hidden="1">'Spending Plan in School'!$6:$14,'Spending Plan in School'!$53:$53</definedName>
    <definedName name="Z_13445976_5095_495F_B077_64D8D30B9536_.wvu.Rows" localSheetId="1" hidden="1">'Then Create Your CFP'!#REF!</definedName>
    <definedName name="Z_3F03083A_A14C_4C3E_B29C_6CAF91E452FB_.wvu.Rows" localSheetId="0" hidden="1">'Spending Plan in School'!$6:$14,'Spending Plan in School'!$53:$53</definedName>
  </definedNames>
  <calcPr calcId="162913"/>
  <customWorkbookViews>
    <customWorkbookView name="Laura Peterson - Personal View" guid="{3F03083A-A14C-4C3E-B29C-6CAF91E452FB}" mergeInterval="0" personalView="1" xWindow="449" windowWidth="1459" windowHeight="1024" activeSheetId="3"/>
    <customWorkbookView name="Anabelle Sanko - Personal View" guid="{13445976-5095-495F-B077-64D8D30B9536}" mergeInterval="0" personalView="1" maximized="1" xWindow="1672" yWindow="-13" windowWidth="1696" windowHeight="1026" activeSheetId="2"/>
    <customWorkbookView name="Jodi Kaus - Personal View" guid="{0C0220E7-9143-4843-A65B-3E7E526898B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B10" i="3" l="1"/>
  <c r="B64" i="3"/>
  <c r="B66" i="3" l="1"/>
  <c r="L9" i="2"/>
  <c r="K9" i="2"/>
  <c r="J9" i="2"/>
  <c r="I9" i="2"/>
  <c r="H9" i="2"/>
  <c r="G9" i="2"/>
  <c r="F9" i="2"/>
  <c r="E9" i="2"/>
  <c r="D9" i="2"/>
  <c r="C9" i="2"/>
  <c r="B9" i="2"/>
  <c r="J8" i="2" l="1"/>
  <c r="D8" i="2"/>
  <c r="G8" i="2"/>
  <c r="J21" i="2" l="1"/>
  <c r="J54" i="2"/>
  <c r="L8" i="2" l="1"/>
  <c r="K8" i="2"/>
  <c r="I8" i="2"/>
  <c r="H8" i="2"/>
  <c r="F8" i="2"/>
  <c r="E8" i="2"/>
  <c r="C8" i="2" l="1"/>
  <c r="B8" i="2"/>
  <c r="M9" i="2" l="1"/>
  <c r="M17" i="2" l="1"/>
  <c r="M14" i="2"/>
  <c r="M13" i="2"/>
  <c r="M10" i="2"/>
  <c r="J43" i="2" l="1"/>
  <c r="J32" i="2"/>
  <c r="C48" i="2"/>
  <c r="B7" i="2"/>
  <c r="G26" i="2"/>
  <c r="L16" i="2" s="1"/>
  <c r="B48" i="2"/>
  <c r="B14" i="1"/>
  <c r="B51" i="1"/>
  <c r="K26" i="2" s="1"/>
  <c r="K28" i="2" s="1"/>
  <c r="K48" i="2" l="1"/>
  <c r="K37" i="2"/>
  <c r="K59" i="2"/>
  <c r="K61" i="2" s="1"/>
  <c r="B11" i="2"/>
  <c r="C11" i="2"/>
  <c r="C12" i="2" s="1"/>
  <c r="M8" i="2"/>
  <c r="B53" i="1"/>
  <c r="L11" i="2"/>
  <c r="L12" i="2" s="1"/>
  <c r="H11" i="2"/>
  <c r="H12" i="2" s="1"/>
  <c r="K11" i="2"/>
  <c r="K12" i="2" s="1"/>
  <c r="I11" i="2"/>
  <c r="I12" i="2" s="1"/>
  <c r="F11" i="2"/>
  <c r="F12" i="2" s="1"/>
  <c r="E11" i="2"/>
  <c r="E12" i="2" s="1"/>
  <c r="K30" i="2"/>
  <c r="I16" i="2"/>
  <c r="C16" i="2"/>
  <c r="H16" i="2"/>
  <c r="B16" i="2"/>
  <c r="E16" i="2"/>
  <c r="K16" i="2"/>
  <c r="F16" i="2"/>
  <c r="K39" i="2" l="1"/>
  <c r="K41" i="2" s="1"/>
  <c r="K50" i="2"/>
  <c r="K52" i="2" s="1"/>
  <c r="I15" i="2" s="1"/>
  <c r="I18" i="2" s="1"/>
  <c r="K63" i="2"/>
  <c r="K15" i="2" s="1"/>
  <c r="K18" i="2" s="1"/>
  <c r="B12" i="2"/>
  <c r="M11" i="2"/>
  <c r="M12" i="2" s="1"/>
  <c r="M16" i="2"/>
  <c r="B15" i="2"/>
  <c r="C15" i="2"/>
  <c r="C18" i="2" s="1"/>
  <c r="K19" i="2" l="1"/>
  <c r="C19" i="2"/>
  <c r="I19" i="2"/>
  <c r="H15" i="2"/>
  <c r="H18" i="2" s="1"/>
  <c r="F15" i="2"/>
  <c r="F18" i="2" s="1"/>
  <c r="E15" i="2"/>
  <c r="E18" i="2" s="1"/>
  <c r="L15" i="2"/>
  <c r="L18" i="2" s="1"/>
  <c r="B18" i="2"/>
  <c r="E19" i="2" l="1"/>
  <c r="L19" i="2"/>
  <c r="F19" i="2"/>
  <c r="H19" i="2"/>
  <c r="B19" i="2"/>
  <c r="M15" i="2"/>
  <c r="M18" i="2" s="1"/>
  <c r="M19" i="2" l="1"/>
</calcChain>
</file>

<file path=xl/comments1.xml><?xml version="1.0" encoding="utf-8"?>
<comments xmlns="http://schemas.openxmlformats.org/spreadsheetml/2006/main">
  <authors>
    <author>Lara Blomberg</author>
    <author>Christyne Stephenson</author>
    <author>Jodi Kaus</author>
  </authors>
  <commentList>
    <comment ref="A8" authorId="0" shapeId="0">
      <text>
        <r>
          <rPr>
            <sz val="9"/>
            <color indexed="81"/>
            <rFont val="Tahoma"/>
            <family val="2"/>
          </rPr>
          <t>Calulcated automatically from "Tuition &amp; Fees Cost Inputs"</t>
        </r>
      </text>
    </comment>
    <comment ref="D8" authorId="1" shapeId="0">
      <text>
        <r>
          <rPr>
            <sz val="9"/>
            <color indexed="81"/>
            <rFont val="Tahoma"/>
            <family val="2"/>
          </rPr>
          <t>The cost of summer tuition is added into the total for tuition in the prior Spring</t>
        </r>
      </text>
    </comment>
    <comment ref="G8" authorId="1" shapeId="0">
      <text>
        <r>
          <rPr>
            <sz val="9"/>
            <color indexed="81"/>
            <rFont val="Tahoma"/>
            <family val="2"/>
          </rPr>
          <t>The cost of summer tuition is added into the total for tuition in the prior Spring</t>
        </r>
      </text>
    </comment>
    <comment ref="J8" authorId="1" shapeId="0">
      <text>
        <r>
          <rPr>
            <sz val="9"/>
            <color indexed="81"/>
            <rFont val="Tahoma"/>
            <family val="2"/>
          </rPr>
          <t>The cost of summer tuition is added into the total for tuition in the prior Spring</t>
        </r>
      </text>
    </comment>
    <comment ref="N8" authorId="0" shapeId="0">
      <text>
        <r>
          <rPr>
            <sz val="9"/>
            <color indexed="81"/>
            <rFont val="Tahoma"/>
            <family val="2"/>
          </rPr>
          <t>Calulcated automatically from "Tuition &amp; Fees Cost Inputs"</t>
        </r>
      </text>
    </comment>
    <comment ref="A10" authorId="2" shapeId="0">
      <text>
        <r>
          <rPr>
            <b/>
            <sz val="9"/>
            <color indexed="81"/>
            <rFont val="Tahoma"/>
            <family val="2"/>
          </rPr>
          <t>Jodi Kaus:</t>
        </r>
        <r>
          <rPr>
            <sz val="9"/>
            <color indexed="81"/>
            <rFont val="Tahoma"/>
            <family val="2"/>
          </rPr>
          <t xml:space="preserve">
Manually add estimated amount student will spend on books and supplies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>Pulls automatically from Spending Plan</t>
        </r>
      </text>
    </comment>
    <comment ref="N11" authorId="0" shapeId="0">
      <text>
        <r>
          <rPr>
            <sz val="9"/>
            <color indexed="81"/>
            <rFont val="Tahoma"/>
            <family val="2"/>
          </rPr>
          <t>Pulls automatically from Spending Plan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>Manually type in scholarships amount offered/expected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Manually type in scholarships amount offered/expected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Manually type in grants offered/expected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Manually type in grants offered/expected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Calculated automatically from "Summer Savings" boxes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Calculated automatically from "Summer Savings" boxes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>Calculated automatically from "Income from Job"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Calculated automatically from "Income from Job"</t>
        </r>
      </text>
    </comment>
    <comment ref="A17" authorId="0" shapeId="0">
      <text>
        <r>
          <rPr>
            <sz val="9"/>
            <color indexed="81"/>
            <rFont val="Tahoma"/>
            <family val="2"/>
          </rPr>
          <t>Manually type in any money received from family or other sources to pay for semester expenses such as a 529 college savings plan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Manually type in any money received from family or other sources to pay for semester expenses such as a 529 college savings plan</t>
        </r>
      </text>
    </comment>
    <comment ref="A19" authorId="0" shapeId="0">
      <text>
        <r>
          <rPr>
            <sz val="9"/>
            <color indexed="81"/>
            <rFont val="Tahoma"/>
            <family val="2"/>
          </rPr>
          <t>This is the amount that is not yet covered (unmet need)</t>
        </r>
      </text>
    </comment>
    <comment ref="N19" authorId="0" shapeId="0">
      <text>
        <r>
          <rPr>
            <sz val="9"/>
            <color indexed="81"/>
            <rFont val="Tahoma"/>
            <family val="2"/>
          </rPr>
          <t xml:space="preserve">This is the amount that is not yet covered </t>
        </r>
      </text>
    </comment>
  </commentList>
</comments>
</file>

<file path=xl/sharedStrings.xml><?xml version="1.0" encoding="utf-8"?>
<sst xmlns="http://schemas.openxmlformats.org/spreadsheetml/2006/main" count="237" uniqueCount="162">
  <si>
    <t>Expected Income for Next Month</t>
  </si>
  <si>
    <t>Other Income:</t>
  </si>
  <si>
    <t>Expenses</t>
  </si>
  <si>
    <t>Credit Card Payment</t>
  </si>
  <si>
    <t>Home/Renter’s Insurance</t>
  </si>
  <si>
    <t>Meals Out</t>
  </si>
  <si>
    <t>Clothing</t>
  </si>
  <si>
    <t>Cleaning Supplies</t>
  </si>
  <si>
    <t>Hairdresser/Barber</t>
  </si>
  <si>
    <t>Bank/ATM Fees</t>
  </si>
  <si>
    <t>Christmas/Holiday/Birthday Gifts</t>
  </si>
  <si>
    <t>Tobacco/Alcohol</t>
  </si>
  <si>
    <t>Hobbies/Lessons</t>
  </si>
  <si>
    <t>Pet Expenses</t>
  </si>
  <si>
    <t>Other Expense:</t>
  </si>
  <si>
    <t>Balance (Total Income minus Total Expenses)</t>
  </si>
  <si>
    <t>Total Monthly Income (add income columns)</t>
  </si>
  <si>
    <t>Total Monthly Expenses (add expense columns)</t>
  </si>
  <si>
    <t>Income from work</t>
  </si>
  <si>
    <t>Television Cable</t>
  </si>
  <si>
    <t>Movies/Sporting Events</t>
  </si>
  <si>
    <t>Government benefits</t>
  </si>
  <si>
    <t>Internet</t>
  </si>
  <si>
    <t>Income from other work</t>
  </si>
  <si>
    <r>
      <t xml:space="preserve">Income </t>
    </r>
    <r>
      <rPr>
        <b/>
        <sz val="9"/>
        <color indexed="8"/>
        <rFont val="Times New Roman"/>
        <family val="1"/>
      </rPr>
      <t>(use gross income and indicate taxes withheld under expense category)</t>
    </r>
  </si>
  <si>
    <r>
      <t>Taxes &amp; Withholdings</t>
    </r>
    <r>
      <rPr>
        <sz val="9"/>
        <color indexed="8"/>
        <rFont val="Times New Roman"/>
        <family val="1"/>
      </rPr>
      <t xml:space="preserve"> (FICA/SS/Fed/State/Local)</t>
    </r>
  </si>
  <si>
    <t>Parent/family support</t>
  </si>
  <si>
    <t>Cell Phone</t>
  </si>
  <si>
    <t>Health Insurance</t>
  </si>
  <si>
    <t>Association/Chapter Dues</t>
  </si>
  <si>
    <t>Student loan refund balance*</t>
  </si>
  <si>
    <t>*divide balance over remaining months until next refund is received</t>
  </si>
  <si>
    <t>Scholarships</t>
  </si>
  <si>
    <t>Money from summer job</t>
  </si>
  <si>
    <t>Total Expenses per Semester</t>
  </si>
  <si>
    <t>Income from job</t>
  </si>
  <si>
    <t>Hourly Wage</t>
  </si>
  <si>
    <t>Hours per week</t>
  </si>
  <si>
    <t>Monthly total</t>
  </si>
  <si>
    <t>Hourly wage</t>
  </si>
  <si>
    <t>Living Expenses</t>
  </si>
  <si>
    <t>Possible Savings</t>
  </si>
  <si>
    <t>Months worked</t>
  </si>
  <si>
    <t>% used to pay school</t>
  </si>
  <si>
    <t>Savings toward school</t>
  </si>
  <si>
    <t>Total</t>
  </si>
  <si>
    <t>Money from other sources</t>
  </si>
  <si>
    <t>Grants</t>
  </si>
  <si>
    <t>Tax Rate %</t>
  </si>
  <si>
    <t>Fall</t>
  </si>
  <si>
    <t>Spring</t>
  </si>
  <si>
    <t>Summer</t>
  </si>
  <si>
    <t>Summer Savings</t>
  </si>
  <si>
    <t>Credits</t>
  </si>
  <si>
    <t xml:space="preserve">Enter information for semester job </t>
  </si>
  <si>
    <t>Money from semester job</t>
  </si>
  <si>
    <t>Fall 2022</t>
  </si>
  <si>
    <t>Spring 2023</t>
  </si>
  <si>
    <t>Parties/Clubs/Aggieville</t>
  </si>
  <si>
    <t>Vacations/Trips Home</t>
  </si>
  <si>
    <t>Groceries/Meals/Snacks at Home</t>
  </si>
  <si>
    <t>Vending Machines/Coffees</t>
  </si>
  <si>
    <t>Video Games/Books/CDs/DVDs</t>
  </si>
  <si>
    <t>Follow the instructions in red. When a semester is over, review and record your actual expenses, income, and borrowed student loan amount.</t>
  </si>
  <si>
    <t>Books and supplies</t>
  </si>
  <si>
    <t>Input amount of credit hours then use chart below to add course/program fees</t>
  </si>
  <si>
    <t>Course/             Program Fees</t>
  </si>
  <si>
    <t>Tuition &amp; Fees Cost Inputs</t>
  </si>
  <si>
    <t>Personal/Beauty items</t>
  </si>
  <si>
    <t>TOTALS</t>
  </si>
  <si>
    <t>Estimated student loans needed</t>
  </si>
  <si>
    <t>Miscellaneous/person expenses</t>
  </si>
  <si>
    <t>Total Resources per Semester</t>
  </si>
  <si>
    <t>Estimated tuition*</t>
  </si>
  <si>
    <t>Required campus fees**</t>
  </si>
  <si>
    <t>Total Expenses</t>
  </si>
  <si>
    <t>Total Resources</t>
  </si>
  <si>
    <t>Required estimated campus fees**</t>
  </si>
  <si>
    <t>Transportation (gas/insurance/maintenance/rideshares)</t>
  </si>
  <si>
    <t>Doctor/Dentist/Medicine/Drugs/Birth Control</t>
  </si>
  <si>
    <t>Church/Charities/Donations</t>
  </si>
  <si>
    <t>*Only enter if carry a balance monthly</t>
  </si>
  <si>
    <t>Estimated Monthly Expenses</t>
  </si>
  <si>
    <t>Spending Plan For Student: ________________________</t>
  </si>
  <si>
    <t>Your Estimated Monthly Amount</t>
  </si>
  <si>
    <t>Electricity (if NOT included in rent)</t>
  </si>
  <si>
    <t>Gas/Heat (if NOT included in rent)</t>
  </si>
  <si>
    <t>Water/Sewer/Garbage (if NOT included in rent)</t>
  </si>
  <si>
    <t>Laundry Mat/dry cleaning</t>
  </si>
  <si>
    <t>Streaming services (Spotify, Hulu, Netflix, etc.)</t>
  </si>
  <si>
    <t>Summer 2023</t>
  </si>
  <si>
    <t>Fall 2023</t>
  </si>
  <si>
    <t>Spring 2024</t>
  </si>
  <si>
    <t>*Tuition Rates are published end of June for next year</t>
  </si>
  <si>
    <t>Summer 2024</t>
  </si>
  <si>
    <t>Fall 2024</t>
  </si>
  <si>
    <t>Spring 2025</t>
  </si>
  <si>
    <t>^Grad (res $428.90/nonres $959.10) Vet Med (res $562.80/nonres $1,276.20)</t>
  </si>
  <si>
    <t>Student Services Fee per semester</t>
  </si>
  <si>
    <t>**Include below student services fee (access to student health services, recreation complex and more).</t>
  </si>
  <si>
    <t>https://www.k-state.edu/finsvcs/cashiers/costs/</t>
  </si>
  <si>
    <t>*add from course/program fees listed at link below</t>
  </si>
  <si>
    <t>For updated fees &amp; cost of attendance visit:</t>
  </si>
  <si>
    <t>if non-resident change to $1,276.20/credit hour</t>
  </si>
  <si>
    <t>Monthly personal expenses</t>
  </si>
  <si>
    <t>college of vet med courses = $16/credit</t>
  </si>
  <si>
    <t>college of vet med technology fee = $450/semester</t>
  </si>
  <si>
    <t>1st Year</t>
  </si>
  <si>
    <t>2nd Year</t>
  </si>
  <si>
    <t>3rd Year</t>
  </si>
  <si>
    <t>4th Year</t>
  </si>
  <si>
    <t>Rent or Mortgage Payment</t>
  </si>
  <si>
    <t>Income (use gross income and indicate taxes withheld under expense category)</t>
  </si>
  <si>
    <t>Total Monthly Expenses (add expense column)</t>
  </si>
  <si>
    <t>Spending Plan For: ________________________</t>
  </si>
  <si>
    <t>Professional Liability Insurance</t>
  </si>
  <si>
    <t>Student Loan Payment</t>
  </si>
  <si>
    <t>Home/Renter's Insurance</t>
  </si>
  <si>
    <t xml:space="preserve">Health Insurance </t>
  </si>
  <si>
    <t>Disability Insurance</t>
  </si>
  <si>
    <t>Vending Machines/Coffee</t>
  </si>
  <si>
    <t>Laundry Mat/Dry Cleaning</t>
  </si>
  <si>
    <t>Association Dues</t>
  </si>
  <si>
    <t>Parties/Clubs</t>
  </si>
  <si>
    <t>Hobbies</t>
  </si>
  <si>
    <t>Personal/Beauty Items</t>
  </si>
  <si>
    <t>Streaming Services (Netflix, Hulu, Spotify, etc)</t>
  </si>
  <si>
    <t>Video Games/Books</t>
  </si>
  <si>
    <t>Taxes &amp; Withholdings (FICA, SS, Fed, State, Local)</t>
  </si>
  <si>
    <t>Other Expenses:</t>
  </si>
  <si>
    <t>Groceries/Meals</t>
  </si>
  <si>
    <t>&lt;Enter Student's Name&gt; 's Kansas State University Veterinary Medicine School Financial Plan</t>
  </si>
  <si>
    <t>Loans from individuals</t>
  </si>
  <si>
    <t>Other Income</t>
  </si>
  <si>
    <t>Balance (Total Income - Total Expenses)</t>
  </si>
  <si>
    <t>Production-Based Compensation</t>
  </si>
  <si>
    <t xml:space="preserve">Salary </t>
  </si>
  <si>
    <r>
      <t xml:space="preserve">This spreadsheet will help you </t>
    </r>
    <r>
      <rPr>
        <i/>
        <u/>
        <sz val="11"/>
        <color theme="1"/>
        <rFont val="Calibri"/>
        <family val="2"/>
        <scheme val="minor"/>
      </rPr>
      <t>estimate</t>
    </r>
    <r>
      <rPr>
        <i/>
        <sz val="11"/>
        <color theme="1"/>
        <rFont val="Calibri"/>
        <family val="2"/>
        <scheme val="minor"/>
      </rPr>
      <t xml:space="preserve"> the resources you might need to cover the </t>
    </r>
    <r>
      <rPr>
        <i/>
        <u/>
        <sz val="11"/>
        <color theme="1"/>
        <rFont val="Calibri"/>
        <family val="2"/>
        <scheme val="minor"/>
      </rPr>
      <t>estimated</t>
    </r>
    <r>
      <rPr>
        <i/>
        <sz val="11"/>
        <color theme="1"/>
        <rFont val="Calibri"/>
        <family val="2"/>
        <scheme val="minor"/>
      </rPr>
      <t xml:space="preserve"> cost and expenses you might incur throughout your Vet Med program. This tool can also help you </t>
    </r>
    <r>
      <rPr>
        <i/>
        <u/>
        <sz val="11"/>
        <color theme="1"/>
        <rFont val="Calibri"/>
        <family val="2"/>
        <scheme val="minor"/>
      </rPr>
      <t>estimate</t>
    </r>
    <r>
      <rPr>
        <i/>
        <sz val="11"/>
        <color theme="1"/>
        <rFont val="Calibri"/>
        <family val="2"/>
        <scheme val="minor"/>
      </rPr>
      <t xml:space="preserve"> the amount of student loans you might need and shows the effect that changes in monthly income, decreases in living expenses and scholarships can have on your finances. </t>
    </r>
  </si>
  <si>
    <t>*The annual total multiplies the per credit hour rate for in-state Vet Med students ($562.80) or out-of-state students ($1,276.20) by enrolled hours for the fall/spring semesters. Academic college/course fees, which vary by academic college and program, will need to be added below in the course/program fees cells.</t>
  </si>
  <si>
    <t>Vet Med per credit hour in-state</t>
  </si>
  <si>
    <t>if 12 credit hours or more ($51.72/credit hour for 1-8 hours)</t>
  </si>
  <si>
    <t>Credit Card Payment (if carry a balance)</t>
  </si>
  <si>
    <t>Auto Loan or Lease Payment</t>
  </si>
  <si>
    <t>Real estate taxes/specials</t>
  </si>
  <si>
    <t>Childcare</t>
  </si>
  <si>
    <t>Children's expenses (clothing, diapers, etc.)</t>
  </si>
  <si>
    <t>Life Insurance</t>
  </si>
  <si>
    <t>Unreimbursed medical expenses (copays, coinsur., etc.)</t>
  </si>
  <si>
    <t>Pet Insurance</t>
  </si>
  <si>
    <t>Continuing Education expenses</t>
  </si>
  <si>
    <t>Emergency Savings</t>
  </si>
  <si>
    <t xml:space="preserve">Retirement Savings </t>
  </si>
  <si>
    <t>Transportation (gas, insurance, registration, maintenance)</t>
  </si>
  <si>
    <t>Public transportation/Uber</t>
  </si>
  <si>
    <t xml:space="preserve">          If applicable: IBR forgiveness tax savings fund (not PSLF)</t>
  </si>
  <si>
    <t>Additonal Income (partner, etc)</t>
  </si>
  <si>
    <t>Your Actual Monthly Amount</t>
  </si>
  <si>
    <t>Actual Monthly Income &amp; Expenses From Records</t>
  </si>
  <si>
    <t>Summer 2025</t>
  </si>
  <si>
    <t>Fall 2025</t>
  </si>
  <si>
    <t>Spring 2026</t>
  </si>
  <si>
    <t>Academic Year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</si>
</sst>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31" x14ac:knownFonts="1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8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u/>
      <sz val="13"/>
      <color theme="1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7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7" tint="-0.249977111117893"/>
      </bottom>
      <diagonal/>
    </border>
    <border>
      <left/>
      <right/>
      <top style="thin">
        <color theme="0" tint="-0.14999847407452621"/>
      </top>
      <bottom style="medium">
        <color theme="7" tint="-0.249977111117893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theme="7" tint="-0.249977111117893"/>
      </bottom>
      <diagonal/>
    </border>
    <border>
      <left style="thin">
        <color theme="0" tint="-0.14999847407452621"/>
      </left>
      <right/>
      <top style="medium">
        <color theme="7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theme="7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4"/>
      </bottom>
      <diagonal/>
    </border>
    <border>
      <left style="thin">
        <color theme="0" tint="-0.1499984740745262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/>
      <top style="medium">
        <color indexed="64"/>
      </top>
      <bottom style="thin">
        <color theme="0" tint="-0.14999847407452621"/>
      </bottom>
      <diagonal/>
    </border>
    <border>
      <left/>
      <right/>
      <top style="medium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theme="4"/>
      </bottom>
      <diagonal/>
    </border>
    <border>
      <left/>
      <right style="medium">
        <color indexed="64"/>
      </right>
      <top/>
      <bottom style="double">
        <color theme="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9" fillId="0" borderId="3" applyNumberFormat="0" applyFill="0" applyAlignment="0" applyProtection="0"/>
  </cellStyleXfs>
  <cellXfs count="205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0" xfId="0" applyFont="1"/>
    <xf numFmtId="0" fontId="0" fillId="0" borderId="0" xfId="0" applyAlignment="1">
      <alignment horizontal="right"/>
    </xf>
    <xf numFmtId="0" fontId="9" fillId="6" borderId="3" xfId="3" applyFill="1" applyAlignment="1">
      <alignment horizontal="right"/>
    </xf>
    <xf numFmtId="0" fontId="9" fillId="6" borderId="3" xfId="3" applyFill="1"/>
    <xf numFmtId="0" fontId="0" fillId="6" borderId="5" xfId="0" applyFill="1" applyBorder="1" applyAlignment="1">
      <alignment horizontal="right"/>
    </xf>
    <xf numFmtId="164" fontId="0" fillId="6" borderId="5" xfId="0" applyNumberFormat="1" applyFill="1" applyBorder="1"/>
    <xf numFmtId="0" fontId="0" fillId="6" borderId="5" xfId="0" applyFill="1" applyBorder="1"/>
    <xf numFmtId="0" fontId="16" fillId="6" borderId="5" xfId="0" applyFont="1" applyFill="1" applyBorder="1"/>
    <xf numFmtId="0" fontId="16" fillId="6" borderId="5" xfId="0" applyFont="1" applyFill="1" applyBorder="1" applyAlignment="1">
      <alignment horizontal="right"/>
    </xf>
    <xf numFmtId="0" fontId="16" fillId="6" borderId="6" xfId="0" applyFont="1" applyFill="1" applyBorder="1"/>
    <xf numFmtId="164" fontId="0" fillId="6" borderId="6" xfId="0" applyNumberFormat="1" applyFill="1" applyBorder="1"/>
    <xf numFmtId="0" fontId="17" fillId="0" borderId="5" xfId="0" applyFont="1" applyFill="1" applyBorder="1"/>
    <xf numFmtId="0" fontId="0" fillId="0" borderId="5" xfId="0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 applyAlignment="1"/>
    <xf numFmtId="164" fontId="9" fillId="0" borderId="0" xfId="3" applyNumberFormat="1" applyFill="1" applyBorder="1" applyAlignment="1">
      <alignment horizontal="right"/>
    </xf>
    <xf numFmtId="0" fontId="9" fillId="0" borderId="0" xfId="3" applyFill="1" applyBorder="1"/>
    <xf numFmtId="164" fontId="7" fillId="0" borderId="0" xfId="3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right"/>
    </xf>
    <xf numFmtId="0" fontId="17" fillId="0" borderId="0" xfId="0" applyFont="1" applyFill="1" applyBorder="1" applyAlignment="1">
      <alignment wrapText="1"/>
    </xf>
    <xf numFmtId="0" fontId="10" fillId="7" borderId="4" xfId="0" applyFont="1" applyFill="1" applyBorder="1" applyAlignment="1">
      <alignment horizontal="center" vertical="top" wrapText="1"/>
    </xf>
    <xf numFmtId="0" fontId="11" fillId="8" borderId="4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21" fillId="0" borderId="0" xfId="0" applyFont="1"/>
    <xf numFmtId="0" fontId="16" fillId="6" borderId="5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center" vertical="top" wrapText="1"/>
    </xf>
    <xf numFmtId="0" fontId="18" fillId="7" borderId="1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0" fillId="0" borderId="21" xfId="0" applyBorder="1"/>
    <xf numFmtId="0" fontId="0" fillId="0" borderId="23" xfId="0" applyBorder="1"/>
    <xf numFmtId="0" fontId="0" fillId="0" borderId="30" xfId="0" applyBorder="1"/>
    <xf numFmtId="0" fontId="0" fillId="0" borderId="31" xfId="0" applyBorder="1"/>
    <xf numFmtId="0" fontId="9" fillId="0" borderId="32" xfId="3" applyBorder="1"/>
    <xf numFmtId="0" fontId="9" fillId="0" borderId="33" xfId="3" applyBorder="1"/>
    <xf numFmtId="0" fontId="0" fillId="0" borderId="32" xfId="0" applyBorder="1"/>
    <xf numFmtId="0" fontId="9" fillId="0" borderId="34" xfId="3" applyBorder="1"/>
    <xf numFmtId="0" fontId="9" fillId="0" borderId="35" xfId="3" applyBorder="1"/>
    <xf numFmtId="0" fontId="9" fillId="0" borderId="36" xfId="3" applyBorder="1"/>
    <xf numFmtId="0" fontId="9" fillId="0" borderId="38" xfId="3" applyBorder="1"/>
    <xf numFmtId="165" fontId="7" fillId="9" borderId="37" xfId="3" applyNumberFormat="1" applyFont="1" applyFill="1" applyBorder="1" applyAlignment="1">
      <alignment horizontal="right"/>
    </xf>
    <xf numFmtId="0" fontId="11" fillId="0" borderId="39" xfId="0" applyFont="1" applyBorder="1" applyAlignment="1">
      <alignment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7" borderId="4" xfId="0" applyFont="1" applyFill="1" applyBorder="1" applyAlignment="1">
      <alignment vertical="top" wrapText="1"/>
    </xf>
    <xf numFmtId="0" fontId="9" fillId="0" borderId="11" xfId="3" applyFill="1" applyBorder="1" applyAlignment="1">
      <alignment horizontal="center" wrapText="1"/>
    </xf>
    <xf numFmtId="165" fontId="0" fillId="2" borderId="9" xfId="0" applyNumberFormat="1" applyFill="1" applyBorder="1" applyAlignment="1">
      <alignment horizontal="right"/>
    </xf>
    <xf numFmtId="165" fontId="0" fillId="2" borderId="10" xfId="0" applyNumberFormat="1" applyFill="1" applyBorder="1" applyAlignment="1">
      <alignment horizontal="right"/>
    </xf>
    <xf numFmtId="165" fontId="9" fillId="2" borderId="3" xfId="3" applyNumberFormat="1" applyFill="1" applyBorder="1" applyAlignment="1">
      <alignment horizontal="right"/>
    </xf>
    <xf numFmtId="165" fontId="0" fillId="2" borderId="5" xfId="0" applyNumberFormat="1" applyFill="1" applyBorder="1" applyAlignment="1">
      <alignment horizontal="right"/>
    </xf>
    <xf numFmtId="165" fontId="9" fillId="2" borderId="37" xfId="3" applyNumberFormat="1" applyFill="1" applyBorder="1" applyAlignment="1">
      <alignment horizontal="right"/>
    </xf>
    <xf numFmtId="165" fontId="0" fillId="3" borderId="5" xfId="0" applyNumberFormat="1" applyFill="1" applyBorder="1" applyAlignment="1">
      <alignment horizontal="right"/>
    </xf>
    <xf numFmtId="165" fontId="0" fillId="4" borderId="5" xfId="0" applyNumberFormat="1" applyFill="1" applyBorder="1" applyAlignment="1">
      <alignment horizontal="right"/>
    </xf>
    <xf numFmtId="165" fontId="0" fillId="4" borderId="8" xfId="0" applyNumberFormat="1" applyFill="1" applyBorder="1" applyAlignment="1">
      <alignment horizontal="right"/>
    </xf>
    <xf numFmtId="165" fontId="6" fillId="5" borderId="5" xfId="0" applyNumberFormat="1" applyFont="1" applyFill="1" applyBorder="1" applyAlignment="1">
      <alignment horizontal="right"/>
    </xf>
    <xf numFmtId="165" fontId="0" fillId="3" borderId="9" xfId="0" applyNumberFormat="1" applyFill="1" applyBorder="1" applyAlignment="1">
      <alignment horizontal="right"/>
    </xf>
    <xf numFmtId="165" fontId="0" fillId="4" borderId="9" xfId="0" applyNumberFormat="1" applyFill="1" applyBorder="1" applyAlignment="1">
      <alignment horizontal="right"/>
    </xf>
    <xf numFmtId="165" fontId="6" fillId="5" borderId="9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9" fillId="0" borderId="0" xfId="3" applyNumberFormat="1" applyFill="1" applyBorder="1" applyAlignment="1">
      <alignment horizontal="right"/>
    </xf>
    <xf numFmtId="165" fontId="9" fillId="3" borderId="3" xfId="3" applyNumberFormat="1" applyFill="1" applyBorder="1" applyAlignment="1">
      <alignment horizontal="right"/>
    </xf>
    <xf numFmtId="165" fontId="9" fillId="4" borderId="3" xfId="3" applyNumberFormat="1" applyFill="1" applyBorder="1" applyAlignment="1">
      <alignment horizontal="right"/>
    </xf>
    <xf numFmtId="165" fontId="7" fillId="5" borderId="3" xfId="3" applyNumberFormat="1" applyFont="1" applyFill="1" applyBorder="1" applyAlignment="1">
      <alignment horizontal="right"/>
    </xf>
    <xf numFmtId="165" fontId="0" fillId="3" borderId="7" xfId="0" applyNumberFormat="1" applyFill="1" applyBorder="1" applyAlignment="1">
      <alignment horizontal="right"/>
    </xf>
    <xf numFmtId="165" fontId="0" fillId="4" borderId="7" xfId="0" applyNumberForma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9" fillId="0" borderId="37" xfId="3" applyNumberFormat="1" applyFill="1" applyBorder="1" applyAlignment="1">
      <alignment horizontal="right"/>
    </xf>
    <xf numFmtId="165" fontId="9" fillId="3" borderId="37" xfId="3" applyNumberFormat="1" applyFill="1" applyBorder="1" applyAlignment="1">
      <alignment horizontal="right"/>
    </xf>
    <xf numFmtId="165" fontId="9" fillId="4" borderId="37" xfId="3" applyNumberFormat="1" applyFill="1" applyBorder="1" applyAlignment="1">
      <alignment horizontal="right"/>
    </xf>
    <xf numFmtId="165" fontId="7" fillId="5" borderId="37" xfId="3" applyNumberFormat="1" applyFont="1" applyFill="1" applyBorder="1" applyAlignment="1">
      <alignment horizontal="right"/>
    </xf>
    <xf numFmtId="165" fontId="0" fillId="6" borderId="6" xfId="0" applyNumberFormat="1" applyFill="1" applyBorder="1"/>
    <xf numFmtId="165" fontId="0" fillId="6" borderId="5" xfId="0" applyNumberFormat="1" applyFill="1" applyBorder="1"/>
    <xf numFmtId="165" fontId="9" fillId="6" borderId="3" xfId="3" applyNumberFormat="1" applyFill="1"/>
    <xf numFmtId="165" fontId="0" fillId="0" borderId="0" xfId="0" applyNumberFormat="1" applyAlignment="1">
      <alignment horizontal="right"/>
    </xf>
    <xf numFmtId="165" fontId="17" fillId="0" borderId="5" xfId="0" applyNumberFormat="1" applyFont="1" applyFill="1" applyBorder="1" applyAlignment="1">
      <alignment horizontal="right"/>
    </xf>
    <xf numFmtId="165" fontId="0" fillId="0" borderId="5" xfId="0" applyNumberFormat="1" applyFill="1" applyBorder="1"/>
    <xf numFmtId="0" fontId="10" fillId="8" borderId="4" xfId="0" applyFont="1" applyFill="1" applyBorder="1" applyAlignment="1">
      <alignment horizontal="center" vertical="top" wrapText="1"/>
    </xf>
    <xf numFmtId="0" fontId="7" fillId="10" borderId="27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165" fontId="6" fillId="10" borderId="7" xfId="0" applyNumberFormat="1" applyFont="1" applyFill="1" applyBorder="1" applyAlignment="1">
      <alignment horizontal="right"/>
    </xf>
    <xf numFmtId="165" fontId="7" fillId="10" borderId="3" xfId="3" applyNumberFormat="1" applyFont="1" applyFill="1" applyBorder="1" applyAlignment="1">
      <alignment horizontal="right"/>
    </xf>
    <xf numFmtId="0" fontId="26" fillId="0" borderId="0" xfId="0" applyFont="1" applyAlignment="1">
      <alignment horizontal="left"/>
    </xf>
    <xf numFmtId="9" fontId="5" fillId="6" borderId="5" xfId="2" applyFont="1" applyFill="1" applyBorder="1"/>
    <xf numFmtId="2" fontId="0" fillId="6" borderId="5" xfId="0" applyNumberFormat="1" applyFill="1" applyBorder="1"/>
    <xf numFmtId="9" fontId="5" fillId="6" borderId="5" xfId="2" applyFont="1" applyFill="1" applyBorder="1" applyAlignment="1">
      <alignment horizontal="right"/>
    </xf>
    <xf numFmtId="165" fontId="0" fillId="0" borderId="0" xfId="0" applyNumberFormat="1"/>
    <xf numFmtId="164" fontId="0" fillId="0" borderId="0" xfId="0" applyNumberFormat="1"/>
    <xf numFmtId="165" fontId="5" fillId="6" borderId="3" xfId="3" applyNumberFormat="1" applyFont="1" applyFill="1"/>
    <xf numFmtId="165" fontId="0" fillId="3" borderId="10" xfId="0" applyNumberFormat="1" applyFill="1" applyBorder="1" applyAlignment="1">
      <alignment horizontal="right"/>
    </xf>
    <xf numFmtId="165" fontId="0" fillId="4" borderId="10" xfId="0" applyNumberFormat="1" applyFill="1" applyBorder="1" applyAlignment="1">
      <alignment horizontal="right"/>
    </xf>
    <xf numFmtId="165" fontId="6" fillId="5" borderId="10" xfId="0" applyNumberFormat="1" applyFont="1" applyFill="1" applyBorder="1" applyAlignment="1">
      <alignment horizontal="right"/>
    </xf>
    <xf numFmtId="0" fontId="0" fillId="6" borderId="5" xfId="0" applyNumberFormat="1" applyFill="1" applyBorder="1"/>
    <xf numFmtId="9" fontId="5" fillId="6" borderId="5" xfId="2" applyNumberFormat="1" applyFont="1" applyFill="1" applyBorder="1"/>
    <xf numFmtId="165" fontId="0" fillId="2" borderId="8" xfId="0" applyNumberFormat="1" applyFill="1" applyBorder="1" applyAlignment="1">
      <alignment horizontal="right"/>
    </xf>
    <xf numFmtId="165" fontId="0" fillId="3" borderId="8" xfId="0" applyNumberFormat="1" applyFill="1" applyBorder="1" applyAlignment="1">
      <alignment horizontal="right"/>
    </xf>
    <xf numFmtId="0" fontId="27" fillId="6" borderId="21" xfId="0" applyFont="1" applyFill="1" applyBorder="1" applyAlignment="1">
      <alignment horizontal="left"/>
    </xf>
    <xf numFmtId="0" fontId="28" fillId="6" borderId="24" xfId="1" applyFont="1" applyFill="1" applyBorder="1" applyAlignment="1" applyProtection="1">
      <alignment horizontal="left"/>
    </xf>
    <xf numFmtId="0" fontId="28" fillId="6" borderId="25" xfId="1" applyFont="1" applyFill="1" applyBorder="1" applyAlignment="1" applyProtection="1">
      <alignment horizontal="left"/>
    </xf>
    <xf numFmtId="0" fontId="28" fillId="6" borderId="26" xfId="1" applyFont="1" applyFill="1" applyBorder="1" applyAlignment="1" applyProtection="1">
      <alignment horizontal="left"/>
    </xf>
    <xf numFmtId="0" fontId="27" fillId="6" borderId="22" xfId="0" applyFont="1" applyFill="1" applyBorder="1" applyAlignment="1">
      <alignment horizontal="left"/>
    </xf>
    <xf numFmtId="0" fontId="27" fillId="6" borderId="23" xfId="0" applyFont="1" applyFill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8" fillId="0" borderId="0" xfId="1" applyFont="1" applyFill="1" applyBorder="1" applyAlignment="1" applyProtection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29" fillId="0" borderId="1" xfId="0" applyFont="1" applyBorder="1"/>
    <xf numFmtId="0" fontId="29" fillId="0" borderId="0" xfId="0" applyFont="1"/>
    <xf numFmtId="0" fontId="29" fillId="7" borderId="1" xfId="0" applyFont="1" applyFill="1" applyBorder="1"/>
    <xf numFmtId="0" fontId="29" fillId="0" borderId="1" xfId="0" applyFont="1" applyFill="1" applyBorder="1"/>
    <xf numFmtId="0" fontId="29" fillId="0" borderId="44" xfId="0" applyFont="1" applyBorder="1"/>
    <xf numFmtId="0" fontId="30" fillId="0" borderId="45" xfId="0" applyFont="1" applyBorder="1"/>
    <xf numFmtId="0" fontId="9" fillId="0" borderId="46" xfId="0" applyFont="1" applyBorder="1"/>
    <xf numFmtId="0" fontId="30" fillId="0" borderId="47" xfId="0" applyFont="1" applyBorder="1"/>
    <xf numFmtId="0" fontId="11" fillId="0" borderId="4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9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8" borderId="49" xfId="0" applyFont="1" applyFill="1" applyBorder="1" applyAlignment="1">
      <alignment horizontal="center" wrapText="1"/>
    </xf>
    <xf numFmtId="0" fontId="11" fillId="0" borderId="33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6" xfId="0" applyFont="1" applyBorder="1" applyAlignment="1">
      <alignment horizontal="right"/>
    </xf>
    <xf numFmtId="0" fontId="11" fillId="8" borderId="51" xfId="0" applyFont="1" applyFill="1" applyBorder="1" applyAlignment="1">
      <alignment horizontal="center" wrapText="1"/>
    </xf>
    <xf numFmtId="0" fontId="0" fillId="7" borderId="33" xfId="0" applyFill="1" applyBorder="1"/>
    <xf numFmtId="0" fontId="0" fillId="0" borderId="33" xfId="0" applyFill="1" applyBorder="1"/>
    <xf numFmtId="0" fontId="0" fillId="0" borderId="33" xfId="0" applyBorder="1"/>
    <xf numFmtId="0" fontId="0" fillId="0" borderId="52" xfId="0" applyBorder="1"/>
    <xf numFmtId="17" fontId="11" fillId="0" borderId="30" xfId="0" applyNumberFormat="1" applyFont="1" applyBorder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right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3" applyFill="1" applyBorder="1" applyAlignment="1">
      <alignment horizontal="left" wrapText="1"/>
    </xf>
    <xf numFmtId="0" fontId="9" fillId="0" borderId="11" xfId="3" applyFill="1" applyBorder="1" applyAlignment="1">
      <alignment horizontal="left" wrapText="1"/>
    </xf>
    <xf numFmtId="0" fontId="0" fillId="6" borderId="5" xfId="0" applyFill="1" applyBorder="1" applyAlignment="1">
      <alignment horizontal="right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0" fillId="6" borderId="7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6" borderId="16" xfId="0" applyFill="1" applyBorder="1" applyAlignment="1">
      <alignment horizontal="right"/>
    </xf>
    <xf numFmtId="0" fontId="0" fillId="6" borderId="17" xfId="0" applyFill="1" applyBorder="1" applyAlignment="1">
      <alignment horizontal="right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19" fillId="4" borderId="27" xfId="0" applyFont="1" applyFill="1" applyBorder="1" applyAlignment="1">
      <alignment horizontal="center"/>
    </xf>
    <xf numFmtId="0" fontId="19" fillId="4" borderId="28" xfId="0" applyFont="1" applyFill="1" applyBorder="1" applyAlignment="1">
      <alignment horizontal="center"/>
    </xf>
    <xf numFmtId="0" fontId="19" fillId="4" borderId="29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0" fillId="6" borderId="6" xfId="0" applyFill="1" applyBorder="1" applyAlignment="1">
      <alignment horizontal="right"/>
    </xf>
    <xf numFmtId="0" fontId="9" fillId="6" borderId="3" xfId="3" applyFill="1" applyAlignment="1">
      <alignment horizontal="right"/>
    </xf>
    <xf numFmtId="165" fontId="9" fillId="6" borderId="3" xfId="3" applyNumberFormat="1" applyFill="1" applyAlignment="1">
      <alignment horizontal="right"/>
    </xf>
    <xf numFmtId="165" fontId="0" fillId="6" borderId="5" xfId="0" applyNumberFormat="1" applyFill="1" applyBorder="1" applyAlignment="1">
      <alignment horizontal="right"/>
    </xf>
    <xf numFmtId="165" fontId="0" fillId="6" borderId="7" xfId="0" applyNumberFormat="1" applyFill="1" applyBorder="1" applyAlignment="1">
      <alignment horizontal="right"/>
    </xf>
    <xf numFmtId="165" fontId="0" fillId="6" borderId="9" xfId="0" applyNumberFormat="1" applyFill="1" applyBorder="1" applyAlignment="1">
      <alignment horizontal="right"/>
    </xf>
    <xf numFmtId="165" fontId="0" fillId="6" borderId="16" xfId="0" applyNumberFormat="1" applyFill="1" applyBorder="1" applyAlignment="1">
      <alignment horizontal="right"/>
    </xf>
    <xf numFmtId="165" fontId="0" fillId="6" borderId="17" xfId="0" applyNumberFormat="1" applyFill="1" applyBorder="1" applyAlignment="1">
      <alignment horizontal="right"/>
    </xf>
    <xf numFmtId="165" fontId="9" fillId="6" borderId="12" xfId="0" applyNumberFormat="1" applyFont="1" applyFill="1" applyBorder="1" applyAlignment="1">
      <alignment horizontal="center"/>
    </xf>
    <xf numFmtId="0" fontId="0" fillId="6" borderId="18" xfId="0" applyFill="1" applyBorder="1" applyAlignment="1">
      <alignment horizontal="right"/>
    </xf>
    <xf numFmtId="0" fontId="0" fillId="6" borderId="19" xfId="0" applyFill="1" applyBorder="1" applyAlignment="1">
      <alignment horizontal="right"/>
    </xf>
    <xf numFmtId="0" fontId="9" fillId="0" borderId="40" xfId="3" applyFill="1" applyBorder="1" applyAlignment="1">
      <alignment horizontal="left" wrapText="1"/>
    </xf>
    <xf numFmtId="0" fontId="25" fillId="11" borderId="11" xfId="3" applyFont="1" applyFill="1" applyBorder="1" applyAlignment="1">
      <alignment horizontal="left" wrapText="1"/>
    </xf>
    <xf numFmtId="165" fontId="0" fillId="6" borderId="5" xfId="0" applyNumberForma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165" fontId="0" fillId="6" borderId="6" xfId="0" applyNumberFormat="1" applyFill="1" applyBorder="1" applyAlignment="1">
      <alignment horizontal="right"/>
    </xf>
  </cellXfs>
  <cellStyles count="4">
    <cellStyle name="Hyperlink" xfId="1" builtinId="8"/>
    <cellStyle name="Normal" xfId="0" builtinId="0"/>
    <cellStyle name="Percent" xfId="2" builtinId="5"/>
    <cellStyle name="Total" xfId="3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k-state.edu/finsvcs/cashiers/cos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3"/>
  <sheetViews>
    <sheetView showGridLines="0" tabSelected="1" workbookViewId="0">
      <selection activeCell="A3" sqref="A3:B3"/>
    </sheetView>
  </sheetViews>
  <sheetFormatPr defaultColWidth="9.140625" defaultRowHeight="15.75" x14ac:dyDescent="0.25"/>
  <cols>
    <col min="1" max="1" width="48.5703125" style="1" customWidth="1"/>
    <col min="2" max="2" width="13.140625" style="2" customWidth="1"/>
    <col min="3" max="3" width="57.5703125" style="1" customWidth="1"/>
    <col min="4" max="6" width="9.140625" style="1"/>
    <col min="7" max="7" width="12" style="1" customWidth="1"/>
    <col min="8" max="16384" width="9.140625" style="1"/>
  </cols>
  <sheetData>
    <row r="1" spans="1:3" x14ac:dyDescent="0.25">
      <c r="A1" s="156" t="s">
        <v>83</v>
      </c>
      <c r="B1" s="157"/>
    </row>
    <row r="2" spans="1:3" x14ac:dyDescent="0.25">
      <c r="A2" s="158" t="s">
        <v>161</v>
      </c>
      <c r="B2" s="159"/>
    </row>
    <row r="3" spans="1:3" x14ac:dyDescent="0.25">
      <c r="A3" s="158" t="s">
        <v>82</v>
      </c>
      <c r="B3" s="159"/>
    </row>
    <row r="4" spans="1:3" ht="3" customHeight="1" thickBot="1" x14ac:dyDescent="0.3">
      <c r="A4" s="60"/>
      <c r="B4" s="61"/>
    </row>
    <row r="5" spans="1:3" ht="0.75" customHeight="1" x14ac:dyDescent="0.25">
      <c r="A5" s="58" t="s">
        <v>24</v>
      </c>
      <c r="B5" s="59" t="s">
        <v>0</v>
      </c>
    </row>
    <row r="6" spans="1:3" ht="15.75" hidden="1" customHeight="1" x14ac:dyDescent="0.25">
      <c r="A6" s="5" t="s">
        <v>18</v>
      </c>
      <c r="B6" s="42"/>
    </row>
    <row r="7" spans="1:3" ht="15.75" hidden="1" customHeight="1" x14ac:dyDescent="0.25">
      <c r="A7" s="5" t="s">
        <v>23</v>
      </c>
      <c r="B7" s="42"/>
    </row>
    <row r="8" spans="1:3" ht="15.75" hidden="1" customHeight="1" x14ac:dyDescent="0.25">
      <c r="A8" s="5" t="s">
        <v>30</v>
      </c>
      <c r="B8" s="41"/>
      <c r="C8" s="9" t="s">
        <v>31</v>
      </c>
    </row>
    <row r="9" spans="1:3" ht="15.75" hidden="1" customHeight="1" x14ac:dyDescent="0.25">
      <c r="A9" s="5" t="s">
        <v>26</v>
      </c>
      <c r="B9" s="41"/>
    </row>
    <row r="10" spans="1:3" ht="15.75" hidden="1" customHeight="1" x14ac:dyDescent="0.25">
      <c r="A10" s="5" t="s">
        <v>21</v>
      </c>
      <c r="B10" s="41"/>
    </row>
    <row r="11" spans="1:3" ht="15.75" hidden="1" customHeight="1" x14ac:dyDescent="0.25">
      <c r="A11" s="5" t="s">
        <v>1</v>
      </c>
      <c r="B11" s="41"/>
    </row>
    <row r="12" spans="1:3" ht="15.75" hidden="1" customHeight="1" x14ac:dyDescent="0.25">
      <c r="A12" s="5" t="s">
        <v>1</v>
      </c>
      <c r="B12" s="41"/>
    </row>
    <row r="13" spans="1:3" ht="15.75" hidden="1" customHeight="1" x14ac:dyDescent="0.25">
      <c r="A13" s="5" t="s">
        <v>1</v>
      </c>
      <c r="B13" s="41"/>
    </row>
    <row r="14" spans="1:3" s="3" customFormat="1" ht="30" hidden="1" customHeight="1" x14ac:dyDescent="0.25">
      <c r="A14" s="4" t="s">
        <v>16</v>
      </c>
      <c r="B14" s="44">
        <f>SUM(B6:B13)</f>
        <v>0</v>
      </c>
    </row>
    <row r="15" spans="1:3" ht="81" customHeight="1" x14ac:dyDescent="0.25">
      <c r="A15" s="6" t="s">
        <v>2</v>
      </c>
      <c r="B15" s="36" t="s">
        <v>84</v>
      </c>
    </row>
    <row r="16" spans="1:3" ht="15.75" customHeight="1" x14ac:dyDescent="0.25">
      <c r="A16" s="62" t="s">
        <v>111</v>
      </c>
      <c r="B16" s="35"/>
      <c r="C16" s="161"/>
    </row>
    <row r="17" spans="1:3" ht="15.75" customHeight="1" x14ac:dyDescent="0.25">
      <c r="A17" s="62" t="s">
        <v>85</v>
      </c>
      <c r="B17" s="35"/>
      <c r="C17" s="161"/>
    </row>
    <row r="18" spans="1:3" ht="15.75" customHeight="1" x14ac:dyDescent="0.25">
      <c r="A18" s="62" t="s">
        <v>86</v>
      </c>
      <c r="B18" s="35"/>
      <c r="C18" s="161"/>
    </row>
    <row r="19" spans="1:3" ht="15.75" customHeight="1" x14ac:dyDescent="0.25">
      <c r="A19" s="62" t="s">
        <v>87</v>
      </c>
      <c r="B19" s="35"/>
      <c r="C19" s="161"/>
    </row>
    <row r="20" spans="1:3" ht="15.75" customHeight="1" x14ac:dyDescent="0.25">
      <c r="A20" s="62" t="s">
        <v>22</v>
      </c>
      <c r="B20" s="35"/>
      <c r="C20" s="161"/>
    </row>
    <row r="21" spans="1:3" ht="15.75" customHeight="1" x14ac:dyDescent="0.25">
      <c r="A21" s="62" t="s">
        <v>19</v>
      </c>
      <c r="B21" s="62"/>
      <c r="C21" s="161"/>
    </row>
    <row r="22" spans="1:3" ht="15.75" customHeight="1" x14ac:dyDescent="0.25">
      <c r="A22" s="7" t="s">
        <v>27</v>
      </c>
      <c r="B22" s="8"/>
    </row>
    <row r="23" spans="1:3" ht="15.75" customHeight="1" x14ac:dyDescent="0.25">
      <c r="A23" s="7" t="s">
        <v>78</v>
      </c>
      <c r="B23" s="8"/>
    </row>
    <row r="24" spans="1:3" ht="15.75" customHeight="1" x14ac:dyDescent="0.25">
      <c r="A24" s="7" t="s">
        <v>3</v>
      </c>
      <c r="B24" s="8"/>
      <c r="C24" s="1" t="s">
        <v>81</v>
      </c>
    </row>
    <row r="25" spans="1:3" ht="15.75" customHeight="1" x14ac:dyDescent="0.25">
      <c r="A25" s="7" t="s">
        <v>4</v>
      </c>
      <c r="B25" s="8"/>
    </row>
    <row r="26" spans="1:3" ht="15.75" customHeight="1" x14ac:dyDescent="0.25">
      <c r="A26" s="7" t="s">
        <v>28</v>
      </c>
      <c r="B26" s="8"/>
    </row>
    <row r="27" spans="1:3" ht="15.75" customHeight="1" x14ac:dyDescent="0.25">
      <c r="A27" s="7" t="s">
        <v>60</v>
      </c>
      <c r="B27" s="8"/>
      <c r="C27" s="162"/>
    </row>
    <row r="28" spans="1:3" ht="15.75" customHeight="1" x14ac:dyDescent="0.25">
      <c r="A28" s="7" t="s">
        <v>5</v>
      </c>
      <c r="B28" s="8"/>
      <c r="C28" s="162"/>
    </row>
    <row r="29" spans="1:3" ht="15.75" customHeight="1" x14ac:dyDescent="0.25">
      <c r="A29" s="7" t="s">
        <v>61</v>
      </c>
      <c r="B29" s="8"/>
    </row>
    <row r="30" spans="1:3" ht="15.75" customHeight="1" x14ac:dyDescent="0.25">
      <c r="A30" s="7" t="s">
        <v>6</v>
      </c>
      <c r="B30" s="8"/>
    </row>
    <row r="31" spans="1:3" ht="15.75" customHeight="1" x14ac:dyDescent="0.25">
      <c r="A31" s="7" t="s">
        <v>88</v>
      </c>
      <c r="B31" s="8"/>
    </row>
    <row r="32" spans="1:3" ht="15.75" customHeight="1" x14ac:dyDescent="0.25">
      <c r="A32" s="7" t="s">
        <v>7</v>
      </c>
      <c r="B32" s="8"/>
    </row>
    <row r="33" spans="1:2" ht="15.75" customHeight="1" x14ac:dyDescent="0.25">
      <c r="A33" s="7" t="s">
        <v>8</v>
      </c>
      <c r="B33" s="8"/>
    </row>
    <row r="34" spans="1:2" ht="15.75" customHeight="1" x14ac:dyDescent="0.25">
      <c r="A34" s="7" t="s">
        <v>29</v>
      </c>
      <c r="B34" s="8"/>
    </row>
    <row r="35" spans="1:2" ht="15.75" customHeight="1" x14ac:dyDescent="0.25">
      <c r="A35" s="7" t="s">
        <v>79</v>
      </c>
      <c r="B35" s="8"/>
    </row>
    <row r="36" spans="1:2" ht="15.75" customHeight="1" x14ac:dyDescent="0.25">
      <c r="A36" s="7" t="s">
        <v>9</v>
      </c>
      <c r="B36" s="8"/>
    </row>
    <row r="37" spans="1:2" ht="15.75" customHeight="1" x14ac:dyDescent="0.25">
      <c r="A37" s="7" t="s">
        <v>10</v>
      </c>
      <c r="B37" s="8"/>
    </row>
    <row r="38" spans="1:2" ht="15.75" customHeight="1" x14ac:dyDescent="0.25">
      <c r="A38" s="7" t="s">
        <v>20</v>
      </c>
      <c r="B38" s="8"/>
    </row>
    <row r="39" spans="1:2" ht="15.75" customHeight="1" x14ac:dyDescent="0.25">
      <c r="A39" s="7" t="s">
        <v>58</v>
      </c>
      <c r="B39" s="8"/>
    </row>
    <row r="40" spans="1:2" ht="15.75" customHeight="1" x14ac:dyDescent="0.25">
      <c r="A40" s="7" t="s">
        <v>11</v>
      </c>
      <c r="B40" s="8"/>
    </row>
    <row r="41" spans="1:2" ht="15.75" customHeight="1" x14ac:dyDescent="0.25">
      <c r="A41" s="7" t="s">
        <v>12</v>
      </c>
      <c r="B41" s="8"/>
    </row>
    <row r="42" spans="1:2" ht="15.75" customHeight="1" x14ac:dyDescent="0.25">
      <c r="A42" s="7" t="s">
        <v>68</v>
      </c>
      <c r="B42" s="8"/>
    </row>
    <row r="43" spans="1:2" ht="15.75" customHeight="1" x14ac:dyDescent="0.25">
      <c r="A43" s="7" t="s">
        <v>89</v>
      </c>
      <c r="B43" s="8"/>
    </row>
    <row r="44" spans="1:2" ht="15.75" customHeight="1" x14ac:dyDescent="0.25">
      <c r="A44" s="7" t="s">
        <v>62</v>
      </c>
      <c r="B44" s="8"/>
    </row>
    <row r="45" spans="1:2" ht="15.75" customHeight="1" x14ac:dyDescent="0.25">
      <c r="A45" s="7" t="s">
        <v>80</v>
      </c>
      <c r="B45" s="8"/>
    </row>
    <row r="46" spans="1:2" ht="15.75" customHeight="1" x14ac:dyDescent="0.25">
      <c r="A46" s="7" t="s">
        <v>59</v>
      </c>
      <c r="B46" s="8"/>
    </row>
    <row r="47" spans="1:2" ht="15.75" customHeight="1" x14ac:dyDescent="0.25">
      <c r="A47" s="7" t="s">
        <v>13</v>
      </c>
      <c r="B47" s="8"/>
    </row>
    <row r="48" spans="1:2" ht="17.25" customHeight="1" x14ac:dyDescent="0.25">
      <c r="A48" s="7" t="s">
        <v>25</v>
      </c>
      <c r="B48" s="8"/>
    </row>
    <row r="49" spans="1:2" ht="15.75" customHeight="1" x14ac:dyDescent="0.25">
      <c r="A49" s="7" t="s">
        <v>14</v>
      </c>
      <c r="B49" s="8"/>
    </row>
    <row r="50" spans="1:2" ht="15.75" customHeight="1" x14ac:dyDescent="0.25">
      <c r="A50" s="7" t="s">
        <v>14</v>
      </c>
      <c r="B50" s="8"/>
    </row>
    <row r="51" spans="1:2" s="3" customFormat="1" ht="30" customHeight="1" x14ac:dyDescent="0.25">
      <c r="A51" s="6" t="s">
        <v>17</v>
      </c>
      <c r="B51" s="94">
        <f>SUM(B16:B50)</f>
        <v>0</v>
      </c>
    </row>
    <row r="52" spans="1:2" x14ac:dyDescent="0.25">
      <c r="A52" s="160"/>
      <c r="B52" s="160"/>
    </row>
    <row r="53" spans="1:2" s="3" customFormat="1" ht="30" hidden="1" customHeight="1" x14ac:dyDescent="0.25">
      <c r="A53" s="6" t="s">
        <v>15</v>
      </c>
      <c r="B53" s="43">
        <f>B14-B51</f>
        <v>0</v>
      </c>
    </row>
  </sheetData>
  <customSheetViews>
    <customSheetView guid="{3F03083A-A14C-4C3E-B29C-6CAF91E452FB}" showGridLines="0" hiddenRows="1">
      <selection activeCell="C35" sqref="C35"/>
      <pageMargins left="0" right="0" top="0.5" bottom="0.5" header="0.3" footer="0.3"/>
      <printOptions horizontalCentered="1" verticalCentered="1"/>
      <pageSetup orientation="portrait" r:id="rId1"/>
    </customSheetView>
    <customSheetView guid="{13445976-5095-495F-B077-64D8D30B9536}" showGridLines="0" hiddenRows="1">
      <selection activeCell="C47" sqref="C47"/>
      <pageMargins left="0" right="0" top="0.5" bottom="0.5" header="0.3" footer="0.3"/>
      <printOptions horizontalCentered="1" verticalCentered="1"/>
      <pageSetup orientation="portrait" r:id="rId2"/>
    </customSheetView>
    <customSheetView guid="{0C0220E7-9143-4843-A65B-3E7E526898B1}" showGridLines="0" hiddenRows="1" topLeftCell="A24">
      <selection activeCell="C47" sqref="C47"/>
      <pageMargins left="0" right="0" top="0.5" bottom="0.5" header="0.3" footer="0.3"/>
      <printOptions horizontalCentered="1" verticalCentered="1"/>
      <pageSetup orientation="portrait" r:id="rId3"/>
    </customSheetView>
  </customSheetViews>
  <mergeCells count="7">
    <mergeCell ref="A1:B1"/>
    <mergeCell ref="A2:B2"/>
    <mergeCell ref="A3:B3"/>
    <mergeCell ref="A52:B52"/>
    <mergeCell ref="C16:C18"/>
    <mergeCell ref="C27:C28"/>
    <mergeCell ref="C19:C21"/>
  </mergeCells>
  <printOptions horizontalCentered="1" verticalCentered="1"/>
  <pageMargins left="0" right="0" top="0.5" bottom="0.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N76"/>
  <sheetViews>
    <sheetView showGridLines="0" topLeftCell="A10" workbookViewId="0">
      <selection activeCell="A51" sqref="A51"/>
    </sheetView>
  </sheetViews>
  <sheetFormatPr defaultRowHeight="15" x14ac:dyDescent="0.25"/>
  <cols>
    <col min="1" max="1" width="31.85546875" customWidth="1"/>
    <col min="2" max="11" width="10.85546875" style="10" customWidth="1"/>
    <col min="12" max="13" width="10.85546875" customWidth="1"/>
    <col min="14" max="14" width="29.42578125" customWidth="1"/>
    <col min="17" max="17" width="10.28515625" customWidth="1"/>
    <col min="18" max="18" width="9.85546875" bestFit="1" customWidth="1"/>
  </cols>
  <sheetData>
    <row r="1" spans="1:14" ht="21" customHeight="1" x14ac:dyDescent="0.25">
      <c r="A1" s="163" t="s">
        <v>137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6.5" customHeight="1" x14ac:dyDescent="0.2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6.5" customHeight="1" x14ac:dyDescent="0.3">
      <c r="A3" s="164" t="s">
        <v>63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ht="6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4" ht="19.5" thickBot="1" x14ac:dyDescent="0.35">
      <c r="A5" s="165" t="s">
        <v>131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x14ac:dyDescent="0.25">
      <c r="A6" s="46"/>
      <c r="B6" s="173" t="s">
        <v>107</v>
      </c>
      <c r="C6" s="174"/>
      <c r="D6" s="174"/>
      <c r="E6" s="170" t="s">
        <v>108</v>
      </c>
      <c r="F6" s="171"/>
      <c r="G6" s="172"/>
      <c r="H6" s="184" t="s">
        <v>109</v>
      </c>
      <c r="I6" s="185"/>
      <c r="J6" s="186"/>
      <c r="K6" s="182" t="s">
        <v>110</v>
      </c>
      <c r="L6" s="183"/>
      <c r="M6" s="95" t="s">
        <v>69</v>
      </c>
      <c r="N6" s="47"/>
    </row>
    <row r="7" spans="1:14" x14ac:dyDescent="0.25">
      <c r="A7" s="48"/>
      <c r="B7" s="27" t="str">
        <f>"Fall"</f>
        <v>Fall</v>
      </c>
      <c r="C7" s="27" t="s">
        <v>50</v>
      </c>
      <c r="D7" s="28" t="s">
        <v>51</v>
      </c>
      <c r="E7" s="29" t="s">
        <v>49</v>
      </c>
      <c r="F7" s="29" t="s">
        <v>50</v>
      </c>
      <c r="G7" s="29" t="s">
        <v>51</v>
      </c>
      <c r="H7" s="30" t="s">
        <v>49</v>
      </c>
      <c r="I7" s="30" t="s">
        <v>50</v>
      </c>
      <c r="J7" s="30" t="s">
        <v>51</v>
      </c>
      <c r="K7" s="31" t="s">
        <v>49</v>
      </c>
      <c r="L7" s="31" t="s">
        <v>50</v>
      </c>
      <c r="M7" s="96"/>
      <c r="N7" s="49"/>
    </row>
    <row r="8" spans="1:14" ht="39" customHeight="1" x14ac:dyDescent="0.25">
      <c r="A8" s="52" t="s">
        <v>73</v>
      </c>
      <c r="B8" s="64">
        <f>B37*C34</f>
        <v>0</v>
      </c>
      <c r="C8" s="64">
        <f>B38*C34</f>
        <v>0</v>
      </c>
      <c r="D8" s="111">
        <f>IF(B39&gt;0,B39*C34,0)</f>
        <v>0</v>
      </c>
      <c r="E8" s="69">
        <f>C34*B40</f>
        <v>0</v>
      </c>
      <c r="F8" s="69">
        <f>C34*B41</f>
        <v>0</v>
      </c>
      <c r="G8" s="112">
        <f>IF(B42&gt;0,B42*C34,0)</f>
        <v>0</v>
      </c>
      <c r="H8" s="70">
        <f>IF(B43&gt;0,C34*B43+B43,0)</f>
        <v>0</v>
      </c>
      <c r="I8" s="70">
        <f>IF(B44&gt;0,C34*B44+B44,0)</f>
        <v>0</v>
      </c>
      <c r="J8" s="71">
        <f>IF(B45&gt;0,C34*B45,0)</f>
        <v>0</v>
      </c>
      <c r="K8" s="72">
        <f>IF(B46&gt;0,C34*B46+B46,0)</f>
        <v>0</v>
      </c>
      <c r="L8" s="72">
        <f>IF(B47&gt;0,C34*B47+B47,0)</f>
        <v>0</v>
      </c>
      <c r="M8" s="97">
        <f>SUM(B8:L8)</f>
        <v>0</v>
      </c>
      <c r="N8" s="52" t="s">
        <v>73</v>
      </c>
    </row>
    <row r="9" spans="1:14" ht="18" customHeight="1" x14ac:dyDescent="0.25">
      <c r="A9" s="52" t="s">
        <v>77</v>
      </c>
      <c r="B9" s="65">
        <f>IF(B37&gt;11, ($C$35+C37),((B37*51.72)+C37))</f>
        <v>0</v>
      </c>
      <c r="C9" s="65">
        <f>IF(B38&gt;11, ($C$35+C38),((B38*51.72)+C38))</f>
        <v>0</v>
      </c>
      <c r="D9" s="65">
        <f>IF(B39&gt;11, ($C$35+C39),((B39*51.72)+C39))</f>
        <v>0</v>
      </c>
      <c r="E9" s="106">
        <f>IF(B40&gt;11, ($C$35+C40),((B40*51.72)+C40))</f>
        <v>0</v>
      </c>
      <c r="F9" s="106">
        <f>IF(B41&gt;11, ($C$35+C41),((B41*51.72)+C41))</f>
        <v>0</v>
      </c>
      <c r="G9" s="106">
        <f>IF(B42&gt;11, ($C$35+C42),((B42*51.72)+C42))</f>
        <v>0</v>
      </c>
      <c r="H9" s="107">
        <f>IF(B43&gt;11, ($C$35+C43),((B43*51.72)+C43))</f>
        <v>0</v>
      </c>
      <c r="I9" s="107">
        <f>IF(B44&gt;11, ($C$35+C44),((B44*51.72)+C44))</f>
        <v>0</v>
      </c>
      <c r="J9" s="107">
        <f>IF(B45&gt;11, ($C$35+C45),((B45*51.72)+C45))</f>
        <v>0</v>
      </c>
      <c r="K9" s="108">
        <f>IF(B46&gt;11, ($C$35+C46),((B46*51.72)+C46))</f>
        <v>0</v>
      </c>
      <c r="L9" s="108">
        <f>IF(B47&gt;11, ($C$35+C47),((B47*51.72)+C47))</f>
        <v>0</v>
      </c>
      <c r="M9" s="97">
        <f>SUM(B9:L9)</f>
        <v>0</v>
      </c>
      <c r="N9" s="52" t="s">
        <v>74</v>
      </c>
    </row>
    <row r="10" spans="1:14" x14ac:dyDescent="0.25">
      <c r="A10" s="52" t="s">
        <v>64</v>
      </c>
      <c r="B10" s="65"/>
      <c r="C10" s="65"/>
      <c r="D10" s="65"/>
      <c r="E10" s="73"/>
      <c r="F10" s="73"/>
      <c r="G10" s="73"/>
      <c r="H10" s="74"/>
      <c r="I10" s="74"/>
      <c r="J10" s="74"/>
      <c r="K10" s="75"/>
      <c r="L10" s="72"/>
      <c r="M10" s="97">
        <f>SUM(B10:L10)</f>
        <v>0</v>
      </c>
      <c r="N10" s="52" t="s">
        <v>64</v>
      </c>
    </row>
    <row r="11" spans="1:14" x14ac:dyDescent="0.25">
      <c r="A11" s="52" t="s">
        <v>104</v>
      </c>
      <c r="B11" s="65">
        <f>'Spending Plan in School'!B51*4.5</f>
        <v>0</v>
      </c>
      <c r="C11" s="65">
        <f>'Spending Plan in School'!B51*4.5</f>
        <v>0</v>
      </c>
      <c r="D11" s="76"/>
      <c r="E11" s="73">
        <f>'Spending Plan in School'!B51*4.5</f>
        <v>0</v>
      </c>
      <c r="F11" s="73">
        <f>'Spending Plan in School'!B51*4.5</f>
        <v>0</v>
      </c>
      <c r="G11" s="76"/>
      <c r="H11" s="74">
        <f>'Spending Plan in School'!B51*4.5</f>
        <v>0</v>
      </c>
      <c r="I11" s="74">
        <f>'Spending Plan in School'!B51*4.5</f>
        <v>0</v>
      </c>
      <c r="J11" s="76"/>
      <c r="K11" s="75">
        <f>'Spending Plan in School'!B51*4.5</f>
        <v>0</v>
      </c>
      <c r="L11" s="72">
        <f>'Spending Plan in School'!B51*4.5</f>
        <v>0</v>
      </c>
      <c r="M11" s="97">
        <f>SUM(B11:L11)</f>
        <v>0</v>
      </c>
      <c r="N11" s="52" t="s">
        <v>71</v>
      </c>
    </row>
    <row r="12" spans="1:14" ht="15.75" thickBot="1" x14ac:dyDescent="0.3">
      <c r="A12" s="50" t="s">
        <v>34</v>
      </c>
      <c r="B12" s="66">
        <f>SUM(B8:B11)</f>
        <v>0</v>
      </c>
      <c r="C12" s="66">
        <f>SUM(C8:C11)+SUM(D8:D10)</f>
        <v>0</v>
      </c>
      <c r="D12" s="77"/>
      <c r="E12" s="78">
        <f>SUM(E8:E11)</f>
        <v>0</v>
      </c>
      <c r="F12" s="78">
        <f>SUM(F8:F11)+SUM(G8:G10)</f>
        <v>0</v>
      </c>
      <c r="G12" s="77"/>
      <c r="H12" s="79">
        <f>SUM(H8:H11)</f>
        <v>0</v>
      </c>
      <c r="I12" s="79">
        <f>SUM(I8:I11)+SUM(J8:J10)</f>
        <v>0</v>
      </c>
      <c r="J12" s="77"/>
      <c r="K12" s="80">
        <f>SUM(K8:K11)</f>
        <v>0</v>
      </c>
      <c r="L12" s="80">
        <f>SUM(L8:L11)</f>
        <v>0</v>
      </c>
      <c r="M12" s="98">
        <f>SUM(M8:M11)</f>
        <v>0</v>
      </c>
      <c r="N12" s="51" t="s">
        <v>75</v>
      </c>
    </row>
    <row r="13" spans="1:14" ht="15.75" thickTop="1" x14ac:dyDescent="0.25">
      <c r="A13" s="52" t="s">
        <v>32</v>
      </c>
      <c r="B13" s="64"/>
      <c r="C13" s="67"/>
      <c r="D13" s="76"/>
      <c r="E13" s="73"/>
      <c r="F13" s="81"/>
      <c r="G13" s="76"/>
      <c r="H13" s="74"/>
      <c r="I13" s="82"/>
      <c r="J13" s="76"/>
      <c r="K13" s="75"/>
      <c r="L13" s="72"/>
      <c r="M13" s="97">
        <f>SUM(B13:L13)</f>
        <v>0</v>
      </c>
      <c r="N13" s="52" t="s">
        <v>32</v>
      </c>
    </row>
    <row r="14" spans="1:14" x14ac:dyDescent="0.25">
      <c r="A14" s="52" t="s">
        <v>47</v>
      </c>
      <c r="B14" s="64"/>
      <c r="C14" s="67"/>
      <c r="D14" s="83"/>
      <c r="E14" s="73"/>
      <c r="F14" s="81"/>
      <c r="G14" s="83"/>
      <c r="H14" s="74"/>
      <c r="I14" s="82"/>
      <c r="J14" s="83"/>
      <c r="K14" s="75"/>
      <c r="L14" s="72"/>
      <c r="M14" s="97">
        <f>SUM(B14:L14)</f>
        <v>0</v>
      </c>
      <c r="N14" s="52" t="s">
        <v>47</v>
      </c>
    </row>
    <row r="15" spans="1:14" x14ac:dyDescent="0.25">
      <c r="A15" s="52" t="s">
        <v>33</v>
      </c>
      <c r="B15" s="64">
        <f>K30/2</f>
        <v>0</v>
      </c>
      <c r="C15" s="65">
        <f>K30/2</f>
        <v>0</v>
      </c>
      <c r="D15" s="76"/>
      <c r="E15" s="73">
        <f>K41/2</f>
        <v>0</v>
      </c>
      <c r="F15" s="81">
        <f>K41/2</f>
        <v>0</v>
      </c>
      <c r="G15" s="76"/>
      <c r="H15" s="74">
        <f>K52/2</f>
        <v>0</v>
      </c>
      <c r="I15" s="82">
        <f>K52/2</f>
        <v>0</v>
      </c>
      <c r="J15" s="76"/>
      <c r="K15" s="75">
        <f>K63/2</f>
        <v>0</v>
      </c>
      <c r="L15" s="72">
        <f>K63/2</f>
        <v>0</v>
      </c>
      <c r="M15" s="97">
        <f>SUM(B15:L15)</f>
        <v>0</v>
      </c>
      <c r="N15" s="52" t="s">
        <v>33</v>
      </c>
    </row>
    <row r="16" spans="1:14" x14ac:dyDescent="0.25">
      <c r="A16" s="52" t="s">
        <v>55</v>
      </c>
      <c r="B16" s="64">
        <f>G26*4.5</f>
        <v>0</v>
      </c>
      <c r="C16" s="65">
        <f>G26*4.5</f>
        <v>0</v>
      </c>
      <c r="D16" s="76"/>
      <c r="E16" s="73">
        <f>G26*4.5</f>
        <v>0</v>
      </c>
      <c r="F16" s="73">
        <f>G26*4.5</f>
        <v>0</v>
      </c>
      <c r="G16" s="76"/>
      <c r="H16" s="74">
        <f>G26*4.5</f>
        <v>0</v>
      </c>
      <c r="I16" s="82">
        <f>G26*4.5</f>
        <v>0</v>
      </c>
      <c r="J16" s="76"/>
      <c r="K16" s="75">
        <f>G26*4.5</f>
        <v>0</v>
      </c>
      <c r="L16" s="72">
        <f>G26*4.5</f>
        <v>0</v>
      </c>
      <c r="M16" s="97">
        <f>SUM(B16:L16)</f>
        <v>0</v>
      </c>
      <c r="N16" s="52" t="s">
        <v>55</v>
      </c>
    </row>
    <row r="17" spans="1:14" x14ac:dyDescent="0.25">
      <c r="A17" s="52" t="s">
        <v>46</v>
      </c>
      <c r="B17" s="64"/>
      <c r="C17" s="65"/>
      <c r="D17" s="83"/>
      <c r="E17" s="73"/>
      <c r="F17" s="81"/>
      <c r="G17" s="83"/>
      <c r="H17" s="74"/>
      <c r="I17" s="82"/>
      <c r="J17" s="83"/>
      <c r="K17" s="75"/>
      <c r="L17" s="72"/>
      <c r="M17" s="97">
        <f>SUM(B17:L17)</f>
        <v>0</v>
      </c>
      <c r="N17" s="52" t="s">
        <v>46</v>
      </c>
    </row>
    <row r="18" spans="1:14" ht="15.75" thickBot="1" x14ac:dyDescent="0.3">
      <c r="A18" s="53" t="s">
        <v>72</v>
      </c>
      <c r="B18" s="66">
        <f>SUM(B13:B17)</f>
        <v>0</v>
      </c>
      <c r="C18" s="66">
        <f>SUM(C13:C17)</f>
        <v>0</v>
      </c>
      <c r="D18" s="77"/>
      <c r="E18" s="78">
        <f>SUM(E13:E17)</f>
        <v>0</v>
      </c>
      <c r="F18" s="78">
        <f>SUM(F13:F17)</f>
        <v>0</v>
      </c>
      <c r="G18" s="77"/>
      <c r="H18" s="79">
        <f>SUM(H13:H17)</f>
        <v>0</v>
      </c>
      <c r="I18" s="79">
        <f>SUM(I13:I17)</f>
        <v>0</v>
      </c>
      <c r="J18" s="77"/>
      <c r="K18" s="80">
        <f>SUM(K13:K17)</f>
        <v>0</v>
      </c>
      <c r="L18" s="80">
        <f>SUM(L13:L17)</f>
        <v>0</v>
      </c>
      <c r="M18" s="98">
        <f>SUM(M13:M17)</f>
        <v>0</v>
      </c>
      <c r="N18" s="54" t="s">
        <v>76</v>
      </c>
    </row>
    <row r="19" spans="1:14" ht="16.5" thickTop="1" thickBot="1" x14ac:dyDescent="0.3">
      <c r="A19" s="55" t="s">
        <v>70</v>
      </c>
      <c r="B19" s="68">
        <f>IF((B12-B18)&gt;0, B12-B18, 0)</f>
        <v>0</v>
      </c>
      <c r="C19" s="68">
        <f>IF((C12-C18)&gt;0, C12-C18, 0)</f>
        <v>0</v>
      </c>
      <c r="D19" s="84"/>
      <c r="E19" s="85">
        <f>IF((E12-E18)&gt;0,E12-E18,0)</f>
        <v>0</v>
      </c>
      <c r="F19" s="85">
        <f>IF((F12-F18)&gt;0,F12-F18,0)</f>
        <v>0</v>
      </c>
      <c r="G19" s="84"/>
      <c r="H19" s="86">
        <f>IF((H12-H18)&gt;0,H12-H18,0)</f>
        <v>0</v>
      </c>
      <c r="I19" s="86">
        <f>IF((I12-I18)&gt;0,I12-I18,0)</f>
        <v>0</v>
      </c>
      <c r="J19" s="84"/>
      <c r="K19" s="87">
        <f>IF((K12-K18)&gt;0,K12-K18,0)</f>
        <v>0</v>
      </c>
      <c r="L19" s="87">
        <f>IF((L12-L18)&gt;0,L12-L18,0)</f>
        <v>0</v>
      </c>
      <c r="M19" s="57">
        <f>SUM(B19:L19)</f>
        <v>0</v>
      </c>
      <c r="N19" s="56" t="s">
        <v>70</v>
      </c>
    </row>
    <row r="20" spans="1:14" ht="9.75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  <c r="J20" s="24"/>
      <c r="K20" s="26"/>
      <c r="L20" s="26"/>
    </row>
    <row r="21" spans="1:14" ht="15" customHeight="1" x14ac:dyDescent="0.25">
      <c r="A21" s="167" t="s">
        <v>138</v>
      </c>
      <c r="B21" s="167"/>
      <c r="C21" s="167"/>
      <c r="E21" s="23" t="s">
        <v>54</v>
      </c>
      <c r="F21" s="21"/>
      <c r="G21" s="21"/>
      <c r="I21" s="33" t="s">
        <v>51</v>
      </c>
      <c r="J21" s="22">
        <f>B4+1</f>
        <v>1</v>
      </c>
      <c r="K21" s="21"/>
    </row>
    <row r="22" spans="1:14" ht="15" customHeight="1" thickBot="1" x14ac:dyDescent="0.3">
      <c r="A22" s="167"/>
      <c r="B22" s="167"/>
      <c r="C22" s="167"/>
      <c r="E22" s="175" t="s">
        <v>35</v>
      </c>
      <c r="F22" s="176"/>
      <c r="G22" s="177"/>
      <c r="I22" s="187" t="s">
        <v>52</v>
      </c>
      <c r="J22" s="187"/>
      <c r="K22" s="187"/>
    </row>
    <row r="23" spans="1:14" ht="15" customHeight="1" x14ac:dyDescent="0.25">
      <c r="A23" s="167"/>
      <c r="B23" s="167"/>
      <c r="C23" s="167"/>
      <c r="E23" s="180" t="s">
        <v>36</v>
      </c>
      <c r="F23" s="181"/>
      <c r="G23" s="88"/>
      <c r="I23" s="188" t="s">
        <v>39</v>
      </c>
      <c r="J23" s="188"/>
      <c r="K23" s="88"/>
    </row>
    <row r="24" spans="1:14" ht="15" customHeight="1" x14ac:dyDescent="0.25">
      <c r="A24" s="167"/>
      <c r="B24" s="167"/>
      <c r="C24" s="167"/>
      <c r="E24" s="178" t="s">
        <v>37</v>
      </c>
      <c r="F24" s="179"/>
      <c r="G24" s="109"/>
      <c r="I24" s="169" t="s">
        <v>37</v>
      </c>
      <c r="J24" s="169"/>
      <c r="K24" s="101"/>
    </row>
    <row r="25" spans="1:14" ht="15" customHeight="1" x14ac:dyDescent="0.25">
      <c r="A25" s="167"/>
      <c r="B25" s="167"/>
      <c r="C25" s="167"/>
      <c r="E25" s="197" t="s">
        <v>48</v>
      </c>
      <c r="F25" s="198"/>
      <c r="G25" s="110">
        <v>0.1</v>
      </c>
      <c r="I25" s="169" t="s">
        <v>42</v>
      </c>
      <c r="J25" s="169"/>
      <c r="K25" s="101"/>
    </row>
    <row r="26" spans="1:14" ht="15" customHeight="1" thickBot="1" x14ac:dyDescent="0.3">
      <c r="A26" s="168"/>
      <c r="B26" s="168"/>
      <c r="C26" s="168"/>
      <c r="E26" s="189" t="s">
        <v>38</v>
      </c>
      <c r="F26" s="189"/>
      <c r="G26" s="90">
        <f>(G23*G24*4)*(1-G25)</f>
        <v>0</v>
      </c>
      <c r="I26" s="169" t="s">
        <v>40</v>
      </c>
      <c r="J26" s="169"/>
      <c r="K26" s="89">
        <f>'Spending Plan in School'!B51</f>
        <v>0</v>
      </c>
    </row>
    <row r="27" spans="1:14" ht="15" customHeight="1" thickTop="1" x14ac:dyDescent="0.25">
      <c r="A27" s="200" t="s">
        <v>97</v>
      </c>
      <c r="B27" s="200"/>
      <c r="C27" s="200"/>
      <c r="D27" s="200"/>
      <c r="E27" s="63"/>
      <c r="F27" s="63"/>
      <c r="G27" s="63"/>
      <c r="I27" s="169" t="s">
        <v>48</v>
      </c>
      <c r="J27" s="169"/>
      <c r="K27" s="102">
        <v>0.1</v>
      </c>
      <c r="N27" s="103"/>
    </row>
    <row r="28" spans="1:14" ht="15.75" customHeight="1" thickBot="1" x14ac:dyDescent="0.3">
      <c r="A28" s="199" t="s">
        <v>99</v>
      </c>
      <c r="B28" s="199"/>
      <c r="C28" s="199"/>
      <c r="D28" s="63"/>
      <c r="E28" s="63"/>
      <c r="F28" s="63"/>
      <c r="G28" s="63"/>
      <c r="I28" s="189" t="s">
        <v>41</v>
      </c>
      <c r="J28" s="189"/>
      <c r="K28" s="103">
        <f>($K$23*$K$24*4*$K$25)*(1-$K$27)-($K$26*3)</f>
        <v>0</v>
      </c>
      <c r="N28" s="104"/>
    </row>
    <row r="29" spans="1:14" ht="15.75" thickTop="1" x14ac:dyDescent="0.25">
      <c r="A29" s="167"/>
      <c r="B29" s="167"/>
      <c r="C29" s="167"/>
      <c r="D29" s="63"/>
      <c r="E29" s="63"/>
      <c r="F29" s="63"/>
      <c r="G29" s="63"/>
      <c r="I29" s="169" t="s">
        <v>43</v>
      </c>
      <c r="J29" s="169"/>
      <c r="K29" s="100">
        <v>1</v>
      </c>
    </row>
    <row r="30" spans="1:14" ht="15.75" thickBot="1" x14ac:dyDescent="0.3">
      <c r="A30" s="168"/>
      <c r="B30" s="168"/>
      <c r="C30" s="168"/>
      <c r="D30" s="63"/>
      <c r="E30" s="63"/>
      <c r="F30" s="63"/>
      <c r="G30" s="63"/>
      <c r="I30" s="189" t="s">
        <v>44</v>
      </c>
      <c r="J30" s="189"/>
      <c r="K30" s="90">
        <f>K28*K29</f>
        <v>0</v>
      </c>
    </row>
    <row r="31" spans="1:14" ht="12.75" customHeight="1" thickTop="1" x14ac:dyDescent="0.25">
      <c r="A31" s="63"/>
      <c r="B31" s="63"/>
      <c r="C31" s="63"/>
      <c r="D31" s="63"/>
      <c r="E31" s="63"/>
      <c r="F31" s="63"/>
      <c r="G31" s="63"/>
      <c r="N31" s="104"/>
    </row>
    <row r="32" spans="1:14" x14ac:dyDescent="0.25">
      <c r="A32" s="20" t="s">
        <v>65</v>
      </c>
      <c r="B32" s="21"/>
      <c r="C32" s="21"/>
      <c r="D32" s="21"/>
      <c r="I32" s="33" t="s">
        <v>51</v>
      </c>
      <c r="J32" s="22">
        <f>B4+2</f>
        <v>2</v>
      </c>
      <c r="K32" s="21"/>
    </row>
    <row r="33" spans="1:11" ht="15.75" thickBot="1" x14ac:dyDescent="0.3">
      <c r="A33" s="202" t="s">
        <v>67</v>
      </c>
      <c r="B33" s="203"/>
      <c r="C33" s="203"/>
      <c r="D33" s="38" t="s">
        <v>93</v>
      </c>
      <c r="I33" s="175" t="s">
        <v>52</v>
      </c>
      <c r="J33" s="176"/>
      <c r="K33" s="177"/>
    </row>
    <row r="34" spans="1:11" x14ac:dyDescent="0.25">
      <c r="A34" s="18" t="s">
        <v>139</v>
      </c>
      <c r="B34" s="19"/>
      <c r="C34" s="19">
        <v>562.79999999999995</v>
      </c>
      <c r="D34" s="37" t="s">
        <v>103</v>
      </c>
      <c r="I34" s="194" t="s">
        <v>39</v>
      </c>
      <c r="J34" s="195"/>
      <c r="K34" s="88"/>
    </row>
    <row r="35" spans="1:11" x14ac:dyDescent="0.25">
      <c r="A35" s="16" t="s">
        <v>98</v>
      </c>
      <c r="B35" s="14"/>
      <c r="C35" s="14">
        <v>465.48</v>
      </c>
      <c r="D35" s="99" t="s">
        <v>140</v>
      </c>
      <c r="I35" s="192" t="s">
        <v>37</v>
      </c>
      <c r="J35" s="193"/>
      <c r="K35" s="101"/>
    </row>
    <row r="36" spans="1:11" ht="42.75" customHeight="1" x14ac:dyDescent="0.25">
      <c r="A36" s="16"/>
      <c r="B36" s="32" t="s">
        <v>53</v>
      </c>
      <c r="C36" s="40" t="s">
        <v>66</v>
      </c>
      <c r="D36" s="37" t="s">
        <v>101</v>
      </c>
      <c r="I36" s="192" t="s">
        <v>42</v>
      </c>
      <c r="J36" s="193"/>
      <c r="K36" s="101"/>
    </row>
    <row r="37" spans="1:11" x14ac:dyDescent="0.25">
      <c r="A37" s="17" t="s">
        <v>56</v>
      </c>
      <c r="B37" s="15"/>
      <c r="C37" s="15"/>
      <c r="D37" s="154" t="s">
        <v>105</v>
      </c>
      <c r="E37" s="155"/>
      <c r="F37" s="155"/>
      <c r="G37" s="155"/>
      <c r="H37" s="155"/>
      <c r="I37" s="191" t="s">
        <v>40</v>
      </c>
      <c r="J37" s="191"/>
      <c r="K37" s="89">
        <f>'Spending Plan in School'!B51</f>
        <v>0</v>
      </c>
    </row>
    <row r="38" spans="1:11" x14ac:dyDescent="0.25">
      <c r="A38" s="17" t="s">
        <v>57</v>
      </c>
      <c r="B38" s="15"/>
      <c r="C38" s="15"/>
      <c r="D38" s="154" t="s">
        <v>106</v>
      </c>
      <c r="E38" s="155"/>
      <c r="F38" s="155"/>
      <c r="G38" s="155"/>
      <c r="H38" s="155"/>
      <c r="I38" s="191" t="s">
        <v>48</v>
      </c>
      <c r="J38" s="191"/>
      <c r="K38" s="102">
        <v>0.1</v>
      </c>
    </row>
    <row r="39" spans="1:11" ht="15.75" thickBot="1" x14ac:dyDescent="0.3">
      <c r="A39" s="17" t="s">
        <v>90</v>
      </c>
      <c r="B39" s="15"/>
      <c r="C39" s="15"/>
      <c r="I39" s="190" t="s">
        <v>41</v>
      </c>
      <c r="J39" s="190"/>
      <c r="K39" s="103">
        <f>(K34*K35*4*K36)*(1-K38)-(K37*3)</f>
        <v>0</v>
      </c>
    </row>
    <row r="40" spans="1:11" ht="15.75" thickTop="1" x14ac:dyDescent="0.25">
      <c r="A40" s="17" t="s">
        <v>91</v>
      </c>
      <c r="B40" s="15"/>
      <c r="C40" s="15"/>
      <c r="I40" s="191" t="s">
        <v>43</v>
      </c>
      <c r="J40" s="191"/>
      <c r="K40" s="100">
        <v>1</v>
      </c>
    </row>
    <row r="41" spans="1:11" ht="15.75" thickBot="1" x14ac:dyDescent="0.3">
      <c r="A41" s="17" t="s">
        <v>92</v>
      </c>
      <c r="B41" s="15"/>
      <c r="C41" s="15"/>
      <c r="I41" s="190" t="s">
        <v>44</v>
      </c>
      <c r="J41" s="190"/>
      <c r="K41" s="90">
        <f>K39*K40</f>
        <v>0</v>
      </c>
    </row>
    <row r="42" spans="1:11" ht="15.75" thickTop="1" x14ac:dyDescent="0.25">
      <c r="A42" s="17" t="s">
        <v>94</v>
      </c>
      <c r="B42" s="15"/>
      <c r="C42" s="15"/>
      <c r="I42" s="91"/>
      <c r="J42" s="91"/>
      <c r="K42" s="91"/>
    </row>
    <row r="43" spans="1:11" x14ac:dyDescent="0.25">
      <c r="A43" s="17" t="s">
        <v>95</v>
      </c>
      <c r="B43" s="15"/>
      <c r="C43" s="15"/>
      <c r="I43" s="92" t="s">
        <v>51</v>
      </c>
      <c r="J43" s="22">
        <f>B4+3</f>
        <v>3</v>
      </c>
      <c r="K43" s="93"/>
    </row>
    <row r="44" spans="1:11" ht="15.75" thickBot="1" x14ac:dyDescent="0.3">
      <c r="A44" s="17" t="s">
        <v>96</v>
      </c>
      <c r="B44" s="15"/>
      <c r="C44" s="15"/>
      <c r="I44" s="196" t="s">
        <v>52</v>
      </c>
      <c r="J44" s="196"/>
      <c r="K44" s="196"/>
    </row>
    <row r="45" spans="1:11" x14ac:dyDescent="0.25">
      <c r="A45" s="17" t="s">
        <v>158</v>
      </c>
      <c r="B45" s="15"/>
      <c r="C45" s="15"/>
      <c r="I45" s="204" t="s">
        <v>39</v>
      </c>
      <c r="J45" s="204"/>
      <c r="K45" s="88"/>
    </row>
    <row r="46" spans="1:11" ht="15" customHeight="1" x14ac:dyDescent="0.25">
      <c r="A46" s="17" t="s">
        <v>159</v>
      </c>
      <c r="B46" s="15"/>
      <c r="C46" s="15"/>
      <c r="I46" s="191" t="s">
        <v>37</v>
      </c>
      <c r="J46" s="191"/>
      <c r="K46" s="101"/>
    </row>
    <row r="47" spans="1:11" ht="15" customHeight="1" x14ac:dyDescent="0.25">
      <c r="A47" s="17" t="s">
        <v>160</v>
      </c>
      <c r="B47" s="15"/>
      <c r="C47" s="15"/>
      <c r="I47" s="191" t="s">
        <v>42</v>
      </c>
      <c r="J47" s="191"/>
      <c r="K47" s="101"/>
    </row>
    <row r="48" spans="1:11" ht="15.75" thickBot="1" x14ac:dyDescent="0.3">
      <c r="A48" s="11" t="s">
        <v>45</v>
      </c>
      <c r="B48" s="12">
        <f>SUM(B37:B47)</f>
        <v>0</v>
      </c>
      <c r="C48" s="12">
        <f>SUM(C37:C47)</f>
        <v>0</v>
      </c>
      <c r="I48" s="191" t="s">
        <v>40</v>
      </c>
      <c r="J48" s="191"/>
      <c r="K48" s="89">
        <f>'Spending Plan in School'!B51</f>
        <v>0</v>
      </c>
    </row>
    <row r="49" spans="1:11" ht="16.5" thickTop="1" thickBot="1" x14ac:dyDescent="0.3">
      <c r="A49" s="13"/>
      <c r="B49" s="15"/>
      <c r="C49" s="15"/>
      <c r="I49" s="201" t="s">
        <v>48</v>
      </c>
      <c r="J49" s="201"/>
      <c r="K49" s="100">
        <v>0.1</v>
      </c>
    </row>
    <row r="50" spans="1:11" ht="19.5" thickBot="1" x14ac:dyDescent="0.35">
      <c r="A50" s="113" t="s">
        <v>102</v>
      </c>
      <c r="B50" s="117"/>
      <c r="C50" s="118"/>
      <c r="I50" s="190" t="s">
        <v>41</v>
      </c>
      <c r="J50" s="190"/>
      <c r="K50" s="105">
        <f>(K45*K46*4*K47)*(1-K49)-(K48*3)</f>
        <v>0</v>
      </c>
    </row>
    <row r="51" spans="1:11" ht="18.75" thickTop="1" thickBot="1" x14ac:dyDescent="0.35">
      <c r="A51" s="114" t="s">
        <v>100</v>
      </c>
      <c r="B51" s="115"/>
      <c r="C51" s="116"/>
      <c r="D51" s="34"/>
      <c r="I51" s="191" t="s">
        <v>43</v>
      </c>
      <c r="J51" s="191"/>
      <c r="K51" s="100">
        <v>1</v>
      </c>
    </row>
    <row r="52" spans="1:11" ht="19.5" thickBot="1" x14ac:dyDescent="0.35">
      <c r="A52" s="123"/>
      <c r="B52" s="122"/>
      <c r="C52" s="124"/>
      <c r="D52" s="34"/>
      <c r="I52" s="190" t="s">
        <v>44</v>
      </c>
      <c r="J52" s="190"/>
      <c r="K52" s="90">
        <f>K50*K51</f>
        <v>0</v>
      </c>
    </row>
    <row r="53" spans="1:11" ht="18" thickTop="1" x14ac:dyDescent="0.3">
      <c r="A53" s="125"/>
      <c r="B53" s="125"/>
      <c r="C53" s="125"/>
    </row>
    <row r="54" spans="1:11" x14ac:dyDescent="0.25">
      <c r="A54" s="126"/>
      <c r="B54" s="127"/>
      <c r="C54" s="127"/>
      <c r="D54" s="34"/>
      <c r="E54" s="34"/>
      <c r="I54" s="92" t="s">
        <v>51</v>
      </c>
      <c r="J54" s="22">
        <f>B14+4</f>
        <v>4</v>
      </c>
      <c r="K54" s="93"/>
    </row>
    <row r="55" spans="1:11" ht="15.75" thickBot="1" x14ac:dyDescent="0.3">
      <c r="B55" s="34"/>
      <c r="C55" s="34"/>
      <c r="D55" s="34"/>
      <c r="E55" s="34"/>
      <c r="I55" s="196" t="s">
        <v>52</v>
      </c>
      <c r="J55" s="196"/>
      <c r="K55" s="196"/>
    </row>
    <row r="56" spans="1:11" x14ac:dyDescent="0.25">
      <c r="I56" s="204" t="s">
        <v>39</v>
      </c>
      <c r="J56" s="204"/>
      <c r="K56" s="88"/>
    </row>
    <row r="57" spans="1:11" x14ac:dyDescent="0.25">
      <c r="A57" s="39"/>
      <c r="I57" s="191" t="s">
        <v>37</v>
      </c>
      <c r="J57" s="191"/>
      <c r="K57" s="89"/>
    </row>
    <row r="58" spans="1:11" x14ac:dyDescent="0.25">
      <c r="I58" s="191" t="s">
        <v>42</v>
      </c>
      <c r="J58" s="191"/>
      <c r="K58" s="89"/>
    </row>
    <row r="59" spans="1:11" x14ac:dyDescent="0.25">
      <c r="A59" s="39"/>
      <c r="I59" s="191" t="s">
        <v>40</v>
      </c>
      <c r="J59" s="191"/>
      <c r="K59" s="89">
        <f>'Spending Plan in School'!B51</f>
        <v>0</v>
      </c>
    </row>
    <row r="60" spans="1:11" x14ac:dyDescent="0.25">
      <c r="I60" s="201" t="s">
        <v>48</v>
      </c>
      <c r="J60" s="201"/>
      <c r="K60" s="100">
        <v>0.1</v>
      </c>
    </row>
    <row r="61" spans="1:11" ht="15.75" thickBot="1" x14ac:dyDescent="0.3">
      <c r="A61" s="39"/>
      <c r="I61" s="190" t="s">
        <v>41</v>
      </c>
      <c r="J61" s="190"/>
      <c r="K61" s="105">
        <f>(K56*K57*4*K58)*(1-K60)-(K59*3)</f>
        <v>0</v>
      </c>
    </row>
    <row r="62" spans="1:11" ht="15.75" thickTop="1" x14ac:dyDescent="0.25">
      <c r="I62" s="191" t="s">
        <v>43</v>
      </c>
      <c r="J62" s="191"/>
      <c r="K62" s="100">
        <v>1</v>
      </c>
    </row>
    <row r="63" spans="1:11" ht="15.75" thickBot="1" x14ac:dyDescent="0.3">
      <c r="A63" s="39"/>
      <c r="I63" s="190" t="s">
        <v>44</v>
      </c>
      <c r="J63" s="190"/>
      <c r="K63" s="90">
        <f>K61*K62</f>
        <v>0</v>
      </c>
    </row>
    <row r="64" spans="1:11" ht="15.75" thickTop="1" x14ac:dyDescent="0.25"/>
    <row r="66" spans="1:1" x14ac:dyDescent="0.25">
      <c r="A66" s="39"/>
    </row>
    <row r="68" spans="1:1" x14ac:dyDescent="0.25">
      <c r="A68" s="39"/>
    </row>
    <row r="73" spans="1:1" x14ac:dyDescent="0.25">
      <c r="A73" s="39"/>
    </row>
    <row r="76" spans="1:1" x14ac:dyDescent="0.25">
      <c r="A76" s="39"/>
    </row>
  </sheetData>
  <customSheetViews>
    <customSheetView guid="{3F03083A-A14C-4C3E-B29C-6CAF91E452FB}" showGridLines="0">
      <selection activeCell="F46" sqref="F46"/>
      <pageMargins left="0.7" right="0.7" top="0.75" bottom="0.75" header="0.3" footer="0.3"/>
      <pageSetup orientation="landscape" r:id="rId1"/>
    </customSheetView>
    <customSheetView guid="{13445976-5095-495F-B077-64D8D30B9536}" showGridLines="0" hiddenRows="1">
      <selection activeCell="I25" sqref="I25:J25"/>
      <pageMargins left="0.7" right="0.7" top="0.75" bottom="0.75" header="0.3" footer="0.3"/>
      <pageSetup orientation="landscape" r:id="rId2"/>
    </customSheetView>
    <customSheetView guid="{0C0220E7-9143-4843-A65B-3E7E526898B1}" showGridLines="0">
      <selection activeCell="H36" sqref="H36"/>
      <pageMargins left="0.7" right="0.7" top="0.75" bottom="0.75" header="0.3" footer="0.3"/>
      <pageSetup orientation="landscape" r:id="rId3"/>
    </customSheetView>
  </customSheetViews>
  <mergeCells count="52">
    <mergeCell ref="I61:J61"/>
    <mergeCell ref="I62:J62"/>
    <mergeCell ref="I63:J63"/>
    <mergeCell ref="I56:J56"/>
    <mergeCell ref="I57:J57"/>
    <mergeCell ref="I58:J58"/>
    <mergeCell ref="I59:J59"/>
    <mergeCell ref="I60:J60"/>
    <mergeCell ref="I55:K55"/>
    <mergeCell ref="E25:F25"/>
    <mergeCell ref="E26:F26"/>
    <mergeCell ref="A28:C30"/>
    <mergeCell ref="A27:D27"/>
    <mergeCell ref="I44:K44"/>
    <mergeCell ref="I49:J49"/>
    <mergeCell ref="I48:J48"/>
    <mergeCell ref="A33:C33"/>
    <mergeCell ref="I52:J52"/>
    <mergeCell ref="I50:J50"/>
    <mergeCell ref="I45:J45"/>
    <mergeCell ref="I46:J46"/>
    <mergeCell ref="I47:J47"/>
    <mergeCell ref="I51:J51"/>
    <mergeCell ref="I29:J29"/>
    <mergeCell ref="I30:J30"/>
    <mergeCell ref="I41:J41"/>
    <mergeCell ref="I27:J27"/>
    <mergeCell ref="I38:J38"/>
    <mergeCell ref="I40:J40"/>
    <mergeCell ref="I28:J28"/>
    <mergeCell ref="I36:J36"/>
    <mergeCell ref="I37:J37"/>
    <mergeCell ref="I39:J39"/>
    <mergeCell ref="I33:K33"/>
    <mergeCell ref="I34:J34"/>
    <mergeCell ref="I35:J35"/>
    <mergeCell ref="A1:N2"/>
    <mergeCell ref="A3:N3"/>
    <mergeCell ref="A5:N5"/>
    <mergeCell ref="A21:C26"/>
    <mergeCell ref="I25:J25"/>
    <mergeCell ref="I26:J26"/>
    <mergeCell ref="E6:G6"/>
    <mergeCell ref="B6:D6"/>
    <mergeCell ref="E22:G22"/>
    <mergeCell ref="E24:F24"/>
    <mergeCell ref="E23:F23"/>
    <mergeCell ref="K6:L6"/>
    <mergeCell ref="H6:J6"/>
    <mergeCell ref="I22:K22"/>
    <mergeCell ref="I23:J23"/>
    <mergeCell ref="I24:J24"/>
  </mergeCells>
  <hyperlinks>
    <hyperlink ref="A51" r:id="rId4"/>
  </hyperlinks>
  <pageMargins left="0.7" right="0.7" top="0.75" bottom="0.75" header="0.3" footer="0.3"/>
  <pageSetup orientation="landscape"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3" sqref="D3"/>
    </sheetView>
  </sheetViews>
  <sheetFormatPr defaultRowHeight="15" x14ac:dyDescent="0.25"/>
  <cols>
    <col min="1" max="1" width="56.42578125" bestFit="1" customWidth="1"/>
    <col min="2" max="2" width="10.42578125" customWidth="1"/>
  </cols>
  <sheetData>
    <row r="1" spans="1:2" ht="15.75" x14ac:dyDescent="0.25">
      <c r="A1" s="119" t="s">
        <v>114</v>
      </c>
      <c r="B1" s="120"/>
    </row>
    <row r="2" spans="1:2" ht="15.75" x14ac:dyDescent="0.25">
      <c r="A2" s="153"/>
      <c r="B2" s="121"/>
    </row>
    <row r="3" spans="1:2" ht="16.5" thickBot="1" x14ac:dyDescent="0.3">
      <c r="A3" s="60" t="s">
        <v>157</v>
      </c>
      <c r="B3" s="128"/>
    </row>
    <row r="4" spans="1:2" ht="63" x14ac:dyDescent="0.25">
      <c r="A4" s="140" t="s">
        <v>112</v>
      </c>
      <c r="B4" s="144" t="s">
        <v>156</v>
      </c>
    </row>
    <row r="5" spans="1:2" ht="15.75" x14ac:dyDescent="0.25">
      <c r="A5" s="141" t="s">
        <v>136</v>
      </c>
      <c r="B5" s="145"/>
    </row>
    <row r="6" spans="1:2" ht="15.75" x14ac:dyDescent="0.25">
      <c r="A6" s="141" t="s">
        <v>135</v>
      </c>
      <c r="B6" s="145"/>
    </row>
    <row r="7" spans="1:2" ht="15.75" x14ac:dyDescent="0.25">
      <c r="A7" s="141" t="s">
        <v>155</v>
      </c>
      <c r="B7" s="145"/>
    </row>
    <row r="8" spans="1:2" ht="15.75" x14ac:dyDescent="0.25">
      <c r="A8" s="141" t="s">
        <v>132</v>
      </c>
      <c r="B8" s="145"/>
    </row>
    <row r="9" spans="1:2" ht="16.5" thickBot="1" x14ac:dyDescent="0.3">
      <c r="A9" s="142" t="s">
        <v>133</v>
      </c>
      <c r="B9" s="146"/>
    </row>
    <row r="10" spans="1:2" ht="16.5" thickBot="1" x14ac:dyDescent="0.3">
      <c r="A10" s="143" t="s">
        <v>16</v>
      </c>
      <c r="B10" s="147">
        <f>SUM(B5:B9)</f>
        <v>0</v>
      </c>
    </row>
    <row r="11" spans="1:2" ht="16.5" thickBot="1" x14ac:dyDescent="0.3">
      <c r="A11" s="139"/>
      <c r="B11" s="138"/>
    </row>
    <row r="12" spans="1:2" ht="63" x14ac:dyDescent="0.25">
      <c r="A12" s="129" t="s">
        <v>2</v>
      </c>
      <c r="B12" s="148" t="s">
        <v>156</v>
      </c>
    </row>
    <row r="13" spans="1:2" x14ac:dyDescent="0.25">
      <c r="A13" s="132" t="s">
        <v>111</v>
      </c>
      <c r="B13" s="149"/>
    </row>
    <row r="14" spans="1:2" x14ac:dyDescent="0.25">
      <c r="A14" s="132" t="s">
        <v>85</v>
      </c>
      <c r="B14" s="149"/>
    </row>
    <row r="15" spans="1:2" x14ac:dyDescent="0.25">
      <c r="A15" s="132" t="s">
        <v>86</v>
      </c>
      <c r="B15" s="149"/>
    </row>
    <row r="16" spans="1:2" x14ac:dyDescent="0.25">
      <c r="A16" s="132" t="s">
        <v>87</v>
      </c>
      <c r="B16" s="149"/>
    </row>
    <row r="17" spans="1:2" x14ac:dyDescent="0.25">
      <c r="A17" s="132" t="s">
        <v>22</v>
      </c>
      <c r="B17" s="149"/>
    </row>
    <row r="18" spans="1:2" x14ac:dyDescent="0.25">
      <c r="A18" s="132" t="s">
        <v>19</v>
      </c>
      <c r="B18" s="149"/>
    </row>
    <row r="19" spans="1:2" x14ac:dyDescent="0.25">
      <c r="A19" s="132" t="s">
        <v>143</v>
      </c>
      <c r="B19" s="149"/>
    </row>
    <row r="20" spans="1:2" x14ac:dyDescent="0.25">
      <c r="A20" s="132" t="s">
        <v>117</v>
      </c>
      <c r="B20" s="149"/>
    </row>
    <row r="21" spans="1:2" x14ac:dyDescent="0.25">
      <c r="A21" s="133" t="s">
        <v>118</v>
      </c>
      <c r="B21" s="150"/>
    </row>
    <row r="22" spans="1:2" x14ac:dyDescent="0.25">
      <c r="A22" s="133" t="s">
        <v>147</v>
      </c>
      <c r="B22" s="150"/>
    </row>
    <row r="23" spans="1:2" x14ac:dyDescent="0.25">
      <c r="A23" s="133" t="s">
        <v>146</v>
      </c>
      <c r="B23" s="150"/>
    </row>
    <row r="24" spans="1:2" x14ac:dyDescent="0.25">
      <c r="A24" s="133" t="s">
        <v>115</v>
      </c>
      <c r="B24" s="150"/>
    </row>
    <row r="25" spans="1:2" x14ac:dyDescent="0.25">
      <c r="A25" s="133" t="s">
        <v>119</v>
      </c>
      <c r="B25" s="150"/>
    </row>
    <row r="26" spans="1:2" x14ac:dyDescent="0.25">
      <c r="A26" s="133" t="s">
        <v>148</v>
      </c>
      <c r="B26" s="150"/>
    </row>
    <row r="27" spans="1:2" x14ac:dyDescent="0.25">
      <c r="A27" s="133" t="s">
        <v>116</v>
      </c>
      <c r="B27" s="150"/>
    </row>
    <row r="28" spans="1:2" x14ac:dyDescent="0.25">
      <c r="A28" s="133" t="s">
        <v>154</v>
      </c>
      <c r="B28" s="150"/>
    </row>
    <row r="29" spans="1:2" x14ac:dyDescent="0.25">
      <c r="A29" s="133" t="s">
        <v>149</v>
      </c>
      <c r="B29" s="150"/>
    </row>
    <row r="30" spans="1:2" x14ac:dyDescent="0.25">
      <c r="A30" s="130" t="s">
        <v>141</v>
      </c>
      <c r="B30" s="151"/>
    </row>
    <row r="31" spans="1:2" x14ac:dyDescent="0.25">
      <c r="A31" s="130" t="s">
        <v>142</v>
      </c>
      <c r="B31" s="151"/>
    </row>
    <row r="32" spans="1:2" x14ac:dyDescent="0.25">
      <c r="A32" s="130" t="s">
        <v>152</v>
      </c>
      <c r="B32" s="151"/>
    </row>
    <row r="33" spans="1:2" x14ac:dyDescent="0.25">
      <c r="A33" s="130" t="s">
        <v>153</v>
      </c>
      <c r="B33" s="151"/>
    </row>
    <row r="34" spans="1:2" x14ac:dyDescent="0.25">
      <c r="A34" s="130" t="s">
        <v>27</v>
      </c>
      <c r="B34" s="151"/>
    </row>
    <row r="35" spans="1:2" x14ac:dyDescent="0.25">
      <c r="A35" s="130" t="s">
        <v>130</v>
      </c>
      <c r="B35" s="151"/>
    </row>
    <row r="36" spans="1:2" x14ac:dyDescent="0.25">
      <c r="A36" s="130" t="s">
        <v>5</v>
      </c>
      <c r="B36" s="151"/>
    </row>
    <row r="37" spans="1:2" x14ac:dyDescent="0.25">
      <c r="A37" s="130" t="s">
        <v>120</v>
      </c>
      <c r="B37" s="151"/>
    </row>
    <row r="38" spans="1:2" x14ac:dyDescent="0.25">
      <c r="A38" s="130" t="s">
        <v>6</v>
      </c>
      <c r="B38" s="151"/>
    </row>
    <row r="39" spans="1:2" x14ac:dyDescent="0.25">
      <c r="A39" s="130" t="s">
        <v>121</v>
      </c>
      <c r="B39" s="151"/>
    </row>
    <row r="40" spans="1:2" x14ac:dyDescent="0.25">
      <c r="A40" s="130" t="s">
        <v>7</v>
      </c>
      <c r="B40" s="151"/>
    </row>
    <row r="41" spans="1:2" x14ac:dyDescent="0.25">
      <c r="A41" s="130" t="s">
        <v>8</v>
      </c>
      <c r="B41" s="151"/>
    </row>
    <row r="42" spans="1:2" x14ac:dyDescent="0.25">
      <c r="A42" s="130" t="s">
        <v>122</v>
      </c>
      <c r="B42" s="151"/>
    </row>
    <row r="43" spans="1:2" x14ac:dyDescent="0.25">
      <c r="A43" s="130" t="s">
        <v>79</v>
      </c>
      <c r="B43" s="151"/>
    </row>
    <row r="44" spans="1:2" x14ac:dyDescent="0.25">
      <c r="A44" s="130" t="s">
        <v>9</v>
      </c>
      <c r="B44" s="151"/>
    </row>
    <row r="45" spans="1:2" x14ac:dyDescent="0.25">
      <c r="A45" s="130" t="s">
        <v>10</v>
      </c>
      <c r="B45" s="151"/>
    </row>
    <row r="46" spans="1:2" x14ac:dyDescent="0.25">
      <c r="A46" s="130" t="s">
        <v>20</v>
      </c>
      <c r="B46" s="151"/>
    </row>
    <row r="47" spans="1:2" x14ac:dyDescent="0.25">
      <c r="A47" s="130" t="s">
        <v>123</v>
      </c>
      <c r="B47" s="151"/>
    </row>
    <row r="48" spans="1:2" x14ac:dyDescent="0.25">
      <c r="A48" s="130" t="s">
        <v>11</v>
      </c>
      <c r="B48" s="151"/>
    </row>
    <row r="49" spans="1:2" x14ac:dyDescent="0.25">
      <c r="A49" s="130" t="s">
        <v>124</v>
      </c>
      <c r="B49" s="151"/>
    </row>
    <row r="50" spans="1:2" x14ac:dyDescent="0.25">
      <c r="A50" s="130" t="s">
        <v>125</v>
      </c>
      <c r="B50" s="151"/>
    </row>
    <row r="51" spans="1:2" x14ac:dyDescent="0.25">
      <c r="A51" s="130" t="s">
        <v>126</v>
      </c>
      <c r="B51" s="151"/>
    </row>
    <row r="52" spans="1:2" x14ac:dyDescent="0.25">
      <c r="A52" s="130" t="s">
        <v>127</v>
      </c>
      <c r="B52" s="151"/>
    </row>
    <row r="53" spans="1:2" x14ac:dyDescent="0.25">
      <c r="A53" s="130" t="s">
        <v>80</v>
      </c>
      <c r="B53" s="151"/>
    </row>
    <row r="54" spans="1:2" x14ac:dyDescent="0.25">
      <c r="A54" s="130" t="s">
        <v>59</v>
      </c>
      <c r="B54" s="151"/>
    </row>
    <row r="55" spans="1:2" x14ac:dyDescent="0.25">
      <c r="A55" s="130" t="s">
        <v>13</v>
      </c>
      <c r="B55" s="151"/>
    </row>
    <row r="56" spans="1:2" x14ac:dyDescent="0.25">
      <c r="A56" s="130" t="s">
        <v>151</v>
      </c>
      <c r="B56" s="151"/>
    </row>
    <row r="57" spans="1:2" x14ac:dyDescent="0.25">
      <c r="A57" s="130" t="s">
        <v>128</v>
      </c>
      <c r="B57" s="151"/>
    </row>
    <row r="58" spans="1:2" x14ac:dyDescent="0.25">
      <c r="A58" s="130" t="s">
        <v>144</v>
      </c>
      <c r="B58" s="151"/>
    </row>
    <row r="59" spans="1:2" x14ac:dyDescent="0.25">
      <c r="A59" s="130" t="s">
        <v>145</v>
      </c>
      <c r="B59" s="151"/>
    </row>
    <row r="60" spans="1:2" x14ac:dyDescent="0.25">
      <c r="A60" s="130" t="s">
        <v>150</v>
      </c>
      <c r="B60" s="151"/>
    </row>
    <row r="61" spans="1:2" x14ac:dyDescent="0.25">
      <c r="A61" s="130" t="s">
        <v>14</v>
      </c>
      <c r="B61" s="151"/>
    </row>
    <row r="62" spans="1:2" x14ac:dyDescent="0.25">
      <c r="A62" s="130" t="s">
        <v>14</v>
      </c>
      <c r="B62" s="151"/>
    </row>
    <row r="63" spans="1:2" ht="15.75" thickBot="1" x14ac:dyDescent="0.3">
      <c r="A63" s="134" t="s">
        <v>129</v>
      </c>
      <c r="B63" s="152"/>
    </row>
    <row r="64" spans="1:2" ht="15.75" thickBot="1" x14ac:dyDescent="0.3">
      <c r="A64" s="135" t="s">
        <v>113</v>
      </c>
      <c r="B64" s="136">
        <f>SUM(B13:B63)</f>
        <v>0</v>
      </c>
    </row>
    <row r="65" spans="1:2" ht="15.75" thickBot="1" x14ac:dyDescent="0.3">
      <c r="A65" s="131"/>
      <c r="B65" s="49"/>
    </row>
    <row r="66" spans="1:2" ht="15.75" thickBot="1" x14ac:dyDescent="0.3">
      <c r="A66" s="137" t="s">
        <v>134</v>
      </c>
      <c r="B66" s="136">
        <f>B10-B64</f>
        <v>0</v>
      </c>
    </row>
  </sheetData>
  <customSheetViews>
    <customSheetView guid="{3F03083A-A14C-4C3E-B29C-6CAF91E452FB}">
      <selection activeCell="E18" sqref="E18"/>
      <pageMargins left="0.7" right="0.7" top="0.75" bottom="0.75" header="0.3" footer="0.3"/>
    </customSheetView>
    <customSheetView guid="{0C0220E7-9143-4843-A65B-3E7E526898B1}" topLeftCell="A40">
      <selection activeCell="A4" sqref="A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Spending Plan in School</vt:lpstr>
      <vt:lpstr>Then Create Your CFP</vt:lpstr>
      <vt:lpstr>Spending Plan After School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Jodi Kaus</cp:lastModifiedBy>
  <cp:lastPrinted>2019-11-25T22:22:34Z</cp:lastPrinted>
  <dcterms:created xsi:type="dcterms:W3CDTF">2008-10-13T13:30:46Z</dcterms:created>
  <dcterms:modified xsi:type="dcterms:W3CDTF">2022-06-01T15:35:00Z</dcterms:modified>
</cp:coreProperties>
</file>