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Main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<sst xmlns="http://schemas.openxmlformats.org/spreadsheetml/2006/main" count="27" uniqueCount="26">
  <si>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r>
      <t xml:space="preserve">as a function of radius from the center pivot point.  </t>
    </r>
    <r>
      <rPr>
        <sz val="8"/>
        <rFont val="Arial"/>
        <family val="2"/>
      </rPr>
      <t xml:space="preserve">      F.R. Lamm, Version 1.0  8-12-02</t>
    </r>
  </si>
  <si>
    <t xml:space="preserve">This program calculates the desired individual sprinkler nozzle flowrate </t>
  </si>
  <si>
    <t>This program can be used to check for incorrect sprinkler nozzle flowrate.</t>
  </si>
  <si>
    <t>gpm</t>
  </si>
  <si>
    <t>ft</t>
  </si>
  <si>
    <t>Nozzle spacing</t>
  </si>
  <si>
    <t>Nozzle flowrate</t>
  </si>
  <si>
    <t>Area covered by</t>
  </si>
  <si>
    <t>Center,  feet</t>
  </si>
  <si>
    <t>Distance from</t>
  </si>
  <si>
    <t xml:space="preserve">Nozzle </t>
  </si>
  <si>
    <t>Flow, gpm</t>
  </si>
  <si>
    <r>
      <t>ft</t>
    </r>
    <r>
      <rPr>
        <i/>
        <sz val="8"/>
        <rFont val="Arial"/>
        <family val="2"/>
      </rPr>
      <t xml:space="preserve">    Note: If nozzle spacing varies, enter the value at the point of interest</t>
    </r>
  </si>
  <si>
    <t>CP system flowrate</t>
  </si>
  <si>
    <t>CP system length</t>
  </si>
  <si>
    <t>1 Nozzle, acres</t>
  </si>
  <si>
    <t>Percent Total Area</t>
  </si>
  <si>
    <t>Or Total Flow</t>
  </si>
  <si>
    <t>Area, acres</t>
  </si>
  <si>
    <t xml:space="preserve">                  Accumulated</t>
  </si>
  <si>
    <t>When comparing two nozzles, note nozzle flowrate doubles each time distance doubles.</t>
  </si>
  <si>
    <t>Nozzle distance</t>
  </si>
  <si>
    <r>
      <t xml:space="preserve">ft </t>
    </r>
    <r>
      <rPr>
        <b/>
        <sz val="9"/>
        <color indexed="10"/>
        <rFont val="Arial"/>
        <family val="2"/>
      </rPr>
      <t xml:space="preserve">   </t>
    </r>
    <r>
      <rPr>
        <b/>
        <sz val="8"/>
        <color indexed="10"/>
        <rFont val="Arial"/>
        <family val="2"/>
      </rPr>
      <t>Enter a specific distance here to calculate a specific flowrate.</t>
    </r>
  </si>
  <si>
    <t xml:space="preserve">gpm at specified distance of </t>
  </si>
  <si>
    <t>feet.</t>
  </si>
  <si>
    <t>Note: Flows might vary from sprinkler manufacturer's printouts at towers and at outside of center pivot.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</si>
</sst>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%"/>
    <numFmt numFmtId="170" formatCode="0.000%"/>
    <numFmt numFmtId="171" formatCode="0.0000%"/>
    <numFmt numFmtId="172" formatCode="0.00000%"/>
    <numFmt numFmtId="173" formatCode="0.000"/>
    <numFmt numFmtId="174" formatCode="0.0"/>
  </numFmts>
  <fonts count="14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12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>
      <alignment/>
    </xf>
    <xf numFmtId="0" fontId="6" fillId="0" borderId="0" xfId="0" applyFont="1" applyAlignment="1">
      <alignment/>
    </xf>
    <xf numFmtId="0" fontId="6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6" fillId="3" borderId="0" xfId="0" applyFont="1" applyFill="1" applyAlignment="1">
      <alignment/>
    </xf>
    <xf numFmtId="0" fontId="0" fillId="3" borderId="0" xfId="0" applyFill="1" applyAlignment="1">
      <alignment/>
    </xf>
    <xf numFmtId="0" fontId="9" fillId="3" borderId="0" xfId="0" applyFont="1" applyFill="1" applyAlignment="1">
      <alignment horizontal="center"/>
    </xf>
    <xf numFmtId="0" fontId="9" fillId="3" borderId="0" xfId="0" applyFont="1" applyFill="1" applyAlignment="1">
      <alignment/>
    </xf>
    <xf numFmtId="2" fontId="6" fillId="3" borderId="0" xfId="0" applyNumberFormat="1" applyFont="1" applyFill="1" applyAlignment="1">
      <alignment/>
    </xf>
    <xf numFmtId="10" fontId="6" fillId="3" borderId="1" xfId="21" applyNumberFormat="1" applyFont="1" applyFill="1" applyBorder="1" applyAlignment="1">
      <alignment/>
    </xf>
    <xf numFmtId="174" fontId="6" fillId="3" borderId="2" xfId="0" applyNumberFormat="1" applyFont="1" applyFill="1" applyBorder="1" applyAlignment="1">
      <alignment/>
    </xf>
    <xf numFmtId="10" fontId="6" fillId="3" borderId="3" xfId="21" applyNumberFormat="1" applyFont="1" applyFill="1" applyBorder="1" applyAlignment="1">
      <alignment/>
    </xf>
    <xf numFmtId="174" fontId="6" fillId="3" borderId="4" xfId="0" applyNumberFormat="1" applyFont="1" applyFill="1" applyBorder="1" applyAlignment="1">
      <alignment/>
    </xf>
    <xf numFmtId="0" fontId="6" fillId="3" borderId="5" xfId="0" applyFont="1" applyFill="1" applyBorder="1" applyAlignment="1">
      <alignment/>
    </xf>
    <xf numFmtId="0" fontId="6" fillId="3" borderId="6" xfId="0" applyFont="1" applyFill="1" applyBorder="1" applyAlignment="1">
      <alignment/>
    </xf>
    <xf numFmtId="0" fontId="6" fillId="3" borderId="7" xfId="0" applyFont="1" applyFill="1" applyBorder="1" applyAlignment="1">
      <alignment/>
    </xf>
    <xf numFmtId="0" fontId="6" fillId="3" borderId="8" xfId="0" applyFont="1" applyFill="1" applyBorder="1" applyAlignment="1">
      <alignment/>
    </xf>
    <xf numFmtId="174" fontId="6" fillId="3" borderId="9" xfId="0" applyNumberFormat="1" applyFont="1" applyFill="1" applyBorder="1" applyAlignment="1">
      <alignment/>
    </xf>
    <xf numFmtId="168" fontId="6" fillId="3" borderId="6" xfId="0" applyNumberFormat="1" applyFont="1" applyFill="1" applyBorder="1" applyAlignment="1">
      <alignment/>
    </xf>
    <xf numFmtId="168" fontId="6" fillId="3" borderId="7" xfId="0" applyNumberFormat="1" applyFont="1" applyFill="1" applyBorder="1" applyAlignment="1">
      <alignment/>
    </xf>
    <xf numFmtId="168" fontId="6" fillId="3" borderId="8" xfId="0" applyNumberFormat="1" applyFont="1" applyFill="1" applyBorder="1" applyAlignment="1">
      <alignment/>
    </xf>
    <xf numFmtId="168" fontId="6" fillId="3" borderId="5" xfId="0" applyNumberFormat="1" applyFont="1" applyFill="1" applyBorder="1" applyAlignment="1">
      <alignment/>
    </xf>
    <xf numFmtId="2" fontId="6" fillId="3" borderId="10" xfId="0" applyNumberFormat="1" applyFont="1" applyFill="1" applyBorder="1" applyAlignment="1">
      <alignment/>
    </xf>
    <xf numFmtId="10" fontId="6" fillId="3" borderId="5" xfId="21" applyNumberFormat="1" applyFont="1" applyFill="1" applyBorder="1" applyAlignment="1">
      <alignment/>
    </xf>
    <xf numFmtId="2" fontId="6" fillId="3" borderId="6" xfId="0" applyNumberFormat="1" applyFont="1" applyFill="1" applyBorder="1" applyAlignment="1">
      <alignment/>
    </xf>
    <xf numFmtId="2" fontId="6" fillId="3" borderId="7" xfId="0" applyNumberFormat="1" applyFont="1" applyFill="1" applyBorder="1" applyAlignment="1">
      <alignment/>
    </xf>
    <xf numFmtId="2" fontId="6" fillId="3" borderId="8" xfId="0" applyNumberFormat="1" applyFont="1" applyFill="1" applyBorder="1" applyAlignment="1">
      <alignment/>
    </xf>
    <xf numFmtId="2" fontId="6" fillId="3" borderId="5" xfId="0" applyNumberFormat="1" applyFont="1" applyFill="1" applyBorder="1" applyAlignment="1">
      <alignment/>
    </xf>
    <xf numFmtId="10" fontId="6" fillId="3" borderId="11" xfId="21" applyNumberFormat="1" applyFont="1" applyFill="1" applyBorder="1" applyAlignment="1">
      <alignment/>
    </xf>
    <xf numFmtId="174" fontId="6" fillId="3" borderId="6" xfId="0" applyNumberFormat="1" applyFont="1" applyFill="1" applyBorder="1" applyAlignment="1">
      <alignment/>
    </xf>
    <xf numFmtId="174" fontId="6" fillId="3" borderId="7" xfId="0" applyNumberFormat="1" applyFont="1" applyFill="1" applyBorder="1" applyAlignment="1">
      <alignment/>
    </xf>
    <xf numFmtId="174" fontId="6" fillId="3" borderId="8" xfId="0" applyNumberFormat="1" applyFont="1" applyFill="1" applyBorder="1" applyAlignment="1">
      <alignment/>
    </xf>
    <xf numFmtId="174" fontId="6" fillId="3" borderId="5" xfId="0" applyNumberFormat="1" applyFont="1" applyFill="1" applyBorder="1" applyAlignment="1">
      <alignment/>
    </xf>
    <xf numFmtId="10" fontId="6" fillId="3" borderId="9" xfId="21" applyNumberFormat="1" applyFont="1" applyFill="1" applyBorder="1" applyAlignment="1">
      <alignment/>
    </xf>
    <xf numFmtId="10" fontId="6" fillId="3" borderId="7" xfId="21" applyNumberFormat="1" applyFont="1" applyFill="1" applyBorder="1" applyAlignment="1">
      <alignment/>
    </xf>
    <xf numFmtId="10" fontId="6" fillId="3" borderId="8" xfId="21" applyNumberFormat="1" applyFont="1" applyFill="1" applyBorder="1" applyAlignment="1">
      <alignment/>
    </xf>
    <xf numFmtId="0" fontId="9" fillId="4" borderId="0" xfId="0" applyFont="1" applyFill="1" applyAlignment="1">
      <alignment/>
    </xf>
    <xf numFmtId="0" fontId="10" fillId="4" borderId="0" xfId="0" applyFont="1" applyFill="1" applyAlignment="1">
      <alignment/>
    </xf>
    <xf numFmtId="0" fontId="6" fillId="3" borderId="0" xfId="0" applyFont="1" applyFill="1" applyAlignment="1">
      <alignment/>
    </xf>
    <xf numFmtId="0" fontId="13" fillId="2" borderId="0" xfId="0" applyFont="1" applyFill="1" applyAlignment="1">
      <alignment/>
    </xf>
    <xf numFmtId="0" fontId="2" fillId="4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3">
      <selection activeCell="B5" sqref="B5"/>
    </sheetView>
  </sheetViews>
  <sheetFormatPr defaultColWidth="9.140625" defaultRowHeight="12.75"/>
  <cols>
    <col min="1" max="1" width="20.421875" style="0" customWidth="1"/>
    <col min="2" max="2" width="15.421875" style="0" customWidth="1"/>
    <col min="3" max="3" width="10.7109375" style="0" customWidth="1"/>
    <col min="4" max="4" width="18.00390625" style="0" customWidth="1"/>
    <col min="5" max="5" width="11.57421875" style="0" customWidth="1"/>
    <col min="6" max="6" width="11.421875" style="0" customWidth="1"/>
  </cols>
  <sheetData>
    <row r="1" spans="1:6" ht="18">
      <c r="A1" s="1" t="s">
        <v>1</v>
      </c>
      <c r="B1" s="2"/>
      <c r="C1" s="2"/>
      <c r="D1" s="2"/>
      <c r="E1" s="2"/>
      <c r="F1" s="2"/>
    </row>
    <row r="2" spans="1:6" ht="18">
      <c r="A2" s="1" t="s">
        <v>0</v>
      </c>
      <c r="B2" s="2"/>
      <c r="C2" s="2"/>
      <c r="D2" s="2"/>
      <c r="E2" s="2"/>
      <c r="F2" s="2"/>
    </row>
    <row r="3" spans="1:6" ht="14.25">
      <c r="A3" s="3" t="s">
        <v>2</v>
      </c>
      <c r="B3" s="2"/>
      <c r="C3" s="2"/>
      <c r="D3" s="2"/>
      <c r="E3" s="2"/>
      <c r="F3" s="2"/>
    </row>
    <row r="4" spans="1:6" ht="18">
      <c r="A4" s="1"/>
      <c r="B4" s="2"/>
      <c r="C4" s="2"/>
      <c r="D4" s="2"/>
      <c r="E4" s="2"/>
      <c r="F4" s="2"/>
    </row>
    <row r="5" spans="1:6" ht="15">
      <c r="A5" s="5" t="s">
        <v>13</v>
      </c>
      <c r="B5" s="6">
        <v>575</v>
      </c>
      <c r="C5" s="5" t="s">
        <v>3</v>
      </c>
      <c r="D5" s="8"/>
      <c r="E5" s="8"/>
      <c r="F5" s="8"/>
    </row>
    <row r="6" spans="1:6" ht="15">
      <c r="A6" s="7" t="s">
        <v>14</v>
      </c>
      <c r="B6" s="6">
        <v>1280</v>
      </c>
      <c r="C6" s="5" t="s">
        <v>4</v>
      </c>
      <c r="D6" s="8"/>
      <c r="E6" s="8"/>
      <c r="F6" s="8"/>
    </row>
    <row r="7" spans="1:6" ht="15">
      <c r="A7" s="5" t="s">
        <v>5</v>
      </c>
      <c r="B7" s="6">
        <v>5</v>
      </c>
      <c r="C7" s="7" t="s">
        <v>12</v>
      </c>
      <c r="D7" s="4"/>
      <c r="E7" s="8"/>
      <c r="F7" s="8"/>
    </row>
    <row r="8" spans="1:6" ht="15">
      <c r="A8" s="5"/>
      <c r="B8" s="5"/>
      <c r="C8" s="7"/>
      <c r="D8" s="4"/>
      <c r="E8" s="8"/>
      <c r="F8" s="8"/>
    </row>
    <row r="9" spans="1:6" ht="15" customHeight="1">
      <c r="A9" s="5" t="s">
        <v>21</v>
      </c>
      <c r="B9" s="6">
        <v>1000</v>
      </c>
      <c r="C9" s="7" t="s">
        <v>22</v>
      </c>
      <c r="D9" s="4"/>
      <c r="E9" s="8"/>
      <c r="F9" s="8"/>
    </row>
    <row r="10" spans="1:6" ht="15" customHeight="1">
      <c r="A10" s="5"/>
      <c r="B10" s="44" t="str">
        <f>IF(B9&gt;B6,"Error!!!  Nozzle distance is too large!!!!"," ")</f>
        <v> </v>
      </c>
      <c r="C10" s="7"/>
      <c r="D10" s="4"/>
      <c r="E10" s="8"/>
      <c r="F10" s="8"/>
    </row>
    <row r="11" spans="1:6" ht="15">
      <c r="A11" s="9" t="s">
        <v>6</v>
      </c>
      <c r="B11" s="13">
        <f>((((PI()*(B9+(B7/2))^2)-(PI()*(B9-(B7/2))^2))/43560)/((PI()*B6^2)/43560))*B5</f>
        <v>3.509521484374995</v>
      </c>
      <c r="C11" s="43" t="s">
        <v>23</v>
      </c>
      <c r="D11" s="10"/>
      <c r="E11" s="43">
        <f>B9</f>
        <v>1000</v>
      </c>
      <c r="F11" s="43" t="s">
        <v>24</v>
      </c>
    </row>
    <row r="12" spans="1:6" ht="15">
      <c r="A12" s="5"/>
      <c r="B12" s="5"/>
      <c r="C12" s="7"/>
      <c r="D12" s="4"/>
      <c r="E12" s="7"/>
      <c r="F12" s="7"/>
    </row>
    <row r="13" spans="1:6" ht="12.75">
      <c r="A13" s="42" t="s">
        <v>20</v>
      </c>
      <c r="B13" s="41"/>
      <c r="C13" s="41"/>
      <c r="D13" s="41"/>
      <c r="E13" s="42"/>
      <c r="F13" s="42"/>
    </row>
    <row r="14" spans="1:6" ht="12.75">
      <c r="A14" s="11" t="s">
        <v>9</v>
      </c>
      <c r="B14" s="11" t="s">
        <v>7</v>
      </c>
      <c r="C14" s="11" t="s">
        <v>10</v>
      </c>
      <c r="D14" s="11" t="s">
        <v>16</v>
      </c>
      <c r="E14" s="11" t="s">
        <v>19</v>
      </c>
      <c r="F14" s="12"/>
    </row>
    <row r="15" spans="1:6" ht="12.75">
      <c r="A15" s="11" t="s">
        <v>8</v>
      </c>
      <c r="B15" s="11" t="s">
        <v>15</v>
      </c>
      <c r="C15" s="11" t="s">
        <v>11</v>
      </c>
      <c r="D15" s="11" t="s">
        <v>17</v>
      </c>
      <c r="E15" s="11" t="s">
        <v>18</v>
      </c>
      <c r="F15" s="11" t="s">
        <v>11</v>
      </c>
    </row>
    <row r="16" spans="1:6" ht="15">
      <c r="A16" s="18">
        <f>(0.05*$B$6)</f>
        <v>64</v>
      </c>
      <c r="B16" s="23">
        <f>(((PI()*(A16+($B$7/2))^2))-((PI()*(A16-($B$7/2))^2)))/43560</f>
        <v>0.04615746782133761</v>
      </c>
      <c r="C16" s="29">
        <f>D16*$B$5</f>
        <v>0.22460937499999983</v>
      </c>
      <c r="D16" s="14">
        <f>B16/((PI()*($B$6^2))/43560)</f>
        <v>0.0003906249999999997</v>
      </c>
      <c r="E16" s="34">
        <f>(PI()*(A16^2))/43560</f>
        <v>0.29540779405656087</v>
      </c>
      <c r="F16" s="15">
        <f>(E16/$E$35)*$B$5</f>
        <v>1.4374999999999998</v>
      </c>
    </row>
    <row r="17" spans="1:6" ht="15">
      <c r="A17" s="18">
        <f>(0.05*$B$6)+A16</f>
        <v>128</v>
      </c>
      <c r="B17" s="26">
        <f aca="true" t="shared" si="0" ref="B17:B35">(((PI()*(A17+($B$7/2))^2))-((PI()*(A17-($B$7/2))^2)))/43560</f>
        <v>0.0923149356426753</v>
      </c>
      <c r="C17" s="32">
        <f aca="true" t="shared" si="1" ref="C17:C35">D17*$B$5</f>
        <v>0.4492187500000001</v>
      </c>
      <c r="D17" s="33">
        <f aca="true" t="shared" si="2" ref="D17:D35">B17/((PI()*($B$6^2))/43560)</f>
        <v>0.0007812500000000002</v>
      </c>
      <c r="E17" s="37">
        <f aca="true" t="shared" si="3" ref="E17:E35">(PI()*(A17^2))/43560</f>
        <v>1.1816311762262435</v>
      </c>
      <c r="F17" s="37">
        <f aca="true" t="shared" si="4" ref="F17:F35">(E17/$E$35)*$B$5</f>
        <v>5.749999999999999</v>
      </c>
    </row>
    <row r="18" spans="1:6" ht="15">
      <c r="A18" s="19">
        <f aca="true" t="shared" si="5" ref="A18:A35">(0.05*$B$6)+A17</f>
        <v>192</v>
      </c>
      <c r="B18" s="26">
        <f t="shared" si="0"/>
        <v>0.1384724034640128</v>
      </c>
      <c r="C18" s="31">
        <f t="shared" si="1"/>
        <v>0.6738281249999993</v>
      </c>
      <c r="D18" s="33">
        <f t="shared" si="2"/>
        <v>0.0011718749999999989</v>
      </c>
      <c r="E18" s="37">
        <f t="shared" si="3"/>
        <v>2.658670146509048</v>
      </c>
      <c r="F18" s="22">
        <f t="shared" si="4"/>
        <v>12.937499999999998</v>
      </c>
    </row>
    <row r="19" spans="1:6" ht="15">
      <c r="A19" s="18">
        <f t="shared" si="5"/>
        <v>256</v>
      </c>
      <c r="B19" s="26">
        <f t="shared" si="0"/>
        <v>0.1846298712853506</v>
      </c>
      <c r="C19" s="27">
        <f t="shared" si="1"/>
        <v>0.8984375000000002</v>
      </c>
      <c r="D19" s="33">
        <f t="shared" si="2"/>
        <v>0.0015625000000000003</v>
      </c>
      <c r="E19" s="37">
        <f t="shared" si="3"/>
        <v>4.726524704904974</v>
      </c>
      <c r="F19" s="22">
        <f t="shared" si="4"/>
        <v>22.999999999999996</v>
      </c>
    </row>
    <row r="20" spans="1:6" ht="15">
      <c r="A20" s="18">
        <f t="shared" si="5"/>
        <v>320</v>
      </c>
      <c r="B20" s="26">
        <f t="shared" si="0"/>
        <v>0.23078733910668842</v>
      </c>
      <c r="C20" s="32">
        <f t="shared" si="1"/>
        <v>1.1230468750000009</v>
      </c>
      <c r="D20" s="16">
        <f t="shared" si="2"/>
        <v>0.0019531250000000017</v>
      </c>
      <c r="E20" s="37">
        <f t="shared" si="3"/>
        <v>7.385194851414023</v>
      </c>
      <c r="F20" s="22">
        <f t="shared" si="4"/>
        <v>35.9375</v>
      </c>
    </row>
    <row r="21" spans="1:6" ht="15">
      <c r="A21" s="20">
        <f t="shared" si="5"/>
        <v>384</v>
      </c>
      <c r="B21" s="25">
        <f t="shared" si="0"/>
        <v>0.2769448069280256</v>
      </c>
      <c r="C21" s="32">
        <f t="shared" si="1"/>
        <v>1.3476562499999987</v>
      </c>
      <c r="D21" s="38">
        <f t="shared" si="2"/>
        <v>0.0023437499999999977</v>
      </c>
      <c r="E21" s="36">
        <f t="shared" si="3"/>
        <v>10.634680586036191</v>
      </c>
      <c r="F21" s="17">
        <f t="shared" si="4"/>
        <v>51.74999999999999</v>
      </c>
    </row>
    <row r="22" spans="1:6" ht="15">
      <c r="A22" s="18">
        <f t="shared" si="5"/>
        <v>448</v>
      </c>
      <c r="B22" s="26">
        <f t="shared" si="0"/>
        <v>0.32310227474936537</v>
      </c>
      <c r="C22" s="32">
        <f t="shared" si="1"/>
        <v>1.572265625000009</v>
      </c>
      <c r="D22" s="28">
        <f t="shared" si="2"/>
        <v>0.002734375000000016</v>
      </c>
      <c r="E22" s="37">
        <f t="shared" si="3"/>
        <v>14.474981908771483</v>
      </c>
      <c r="F22" s="22">
        <f t="shared" si="4"/>
        <v>70.43749999999999</v>
      </c>
    </row>
    <row r="23" spans="1:6" ht="15">
      <c r="A23" s="20">
        <f t="shared" si="5"/>
        <v>512</v>
      </c>
      <c r="B23" s="24">
        <f t="shared" si="0"/>
        <v>0.3692597425706999</v>
      </c>
      <c r="C23" s="30">
        <f t="shared" si="1"/>
        <v>1.7968749999999938</v>
      </c>
      <c r="D23" s="39">
        <f t="shared" si="2"/>
        <v>0.0031249999999999893</v>
      </c>
      <c r="E23" s="35">
        <f t="shared" si="3"/>
        <v>18.906098819619896</v>
      </c>
      <c r="F23" s="34">
        <f t="shared" si="4"/>
        <v>91.99999999999999</v>
      </c>
    </row>
    <row r="24" spans="1:6" ht="15">
      <c r="A24" s="18">
        <f t="shared" si="5"/>
        <v>576</v>
      </c>
      <c r="B24" s="26">
        <f t="shared" si="0"/>
        <v>0.4154172103920397</v>
      </c>
      <c r="C24" s="32">
        <f t="shared" si="1"/>
        <v>2.0214843750000044</v>
      </c>
      <c r="D24" s="28">
        <f t="shared" si="2"/>
        <v>0.003515625000000008</v>
      </c>
      <c r="E24" s="37">
        <f t="shared" si="3"/>
        <v>23.928031318581432</v>
      </c>
      <c r="F24" s="37">
        <f t="shared" si="4"/>
        <v>116.43749999999999</v>
      </c>
    </row>
    <row r="25" spans="1:6" ht="15">
      <c r="A25" s="20">
        <f t="shared" si="5"/>
        <v>640</v>
      </c>
      <c r="B25" s="24">
        <f t="shared" si="0"/>
        <v>0.4615746782133715</v>
      </c>
      <c r="C25" s="30">
        <f t="shared" si="1"/>
        <v>2.246093749999976</v>
      </c>
      <c r="D25" s="39">
        <f t="shared" si="2"/>
        <v>0.0039062499999999584</v>
      </c>
      <c r="E25" s="35">
        <f t="shared" si="3"/>
        <v>29.540779405656092</v>
      </c>
      <c r="F25" s="35">
        <f t="shared" si="4"/>
        <v>143.75</v>
      </c>
    </row>
    <row r="26" spans="1:6" ht="15">
      <c r="A26" s="18">
        <f t="shared" si="5"/>
        <v>704</v>
      </c>
      <c r="B26" s="26">
        <f t="shared" si="0"/>
        <v>0.507732146034714</v>
      </c>
      <c r="C26" s="32">
        <f t="shared" si="1"/>
        <v>2.470703124999999</v>
      </c>
      <c r="D26" s="28">
        <f t="shared" si="2"/>
        <v>0.004296874999999999</v>
      </c>
      <c r="E26" s="37">
        <f t="shared" si="3"/>
        <v>35.74434308084387</v>
      </c>
      <c r="F26" s="37">
        <f t="shared" si="4"/>
        <v>173.9375</v>
      </c>
    </row>
    <row r="27" spans="1:6" ht="15">
      <c r="A27" s="20">
        <f t="shared" si="5"/>
        <v>768</v>
      </c>
      <c r="B27" s="24">
        <f t="shared" si="0"/>
        <v>0.5538896138560512</v>
      </c>
      <c r="C27" s="30">
        <f t="shared" si="1"/>
        <v>2.6953124999999973</v>
      </c>
      <c r="D27" s="39">
        <f t="shared" si="2"/>
        <v>0.0046874999999999955</v>
      </c>
      <c r="E27" s="35">
        <f t="shared" si="3"/>
        <v>42.538722344144766</v>
      </c>
      <c r="F27" s="35">
        <f t="shared" si="4"/>
        <v>206.99999999999997</v>
      </c>
    </row>
    <row r="28" spans="1:6" ht="15">
      <c r="A28" s="18">
        <f t="shared" si="5"/>
        <v>832</v>
      </c>
      <c r="B28" s="26">
        <f t="shared" si="0"/>
        <v>0.600047081677383</v>
      </c>
      <c r="C28" s="32">
        <f t="shared" si="1"/>
        <v>2.9199218749999685</v>
      </c>
      <c r="D28" s="28">
        <f t="shared" si="2"/>
        <v>0.0050781249999999455</v>
      </c>
      <c r="E28" s="37">
        <f t="shared" si="3"/>
        <v>49.92391719555879</v>
      </c>
      <c r="F28" s="37">
        <f t="shared" si="4"/>
        <v>242.9375</v>
      </c>
    </row>
    <row r="29" spans="1:6" ht="15">
      <c r="A29" s="20">
        <f t="shared" si="5"/>
        <v>896</v>
      </c>
      <c r="B29" s="24">
        <f t="shared" si="0"/>
        <v>0.6462045494987201</v>
      </c>
      <c r="C29" s="30">
        <f t="shared" si="1"/>
        <v>3.1445312499999662</v>
      </c>
      <c r="D29" s="39">
        <f t="shared" si="2"/>
        <v>0.0054687499999999415</v>
      </c>
      <c r="E29" s="35">
        <f t="shared" si="3"/>
        <v>57.89992763508593</v>
      </c>
      <c r="F29" s="35">
        <f t="shared" si="4"/>
        <v>281.74999999999994</v>
      </c>
    </row>
    <row r="30" spans="1:6" ht="15">
      <c r="A30" s="18">
        <f t="shared" si="5"/>
        <v>960</v>
      </c>
      <c r="B30" s="26">
        <f t="shared" si="0"/>
        <v>0.692362017320068</v>
      </c>
      <c r="C30" s="32">
        <f t="shared" si="1"/>
        <v>3.369140625000016</v>
      </c>
      <c r="D30" s="28">
        <f t="shared" si="2"/>
        <v>0.005859375000000028</v>
      </c>
      <c r="E30" s="37">
        <f t="shared" si="3"/>
        <v>66.4667536627262</v>
      </c>
      <c r="F30" s="37">
        <f t="shared" si="4"/>
        <v>323.4375</v>
      </c>
    </row>
    <row r="31" spans="1:6" ht="15">
      <c r="A31" s="20">
        <f t="shared" si="5"/>
        <v>1024</v>
      </c>
      <c r="B31" s="24">
        <f t="shared" si="0"/>
        <v>0.7385194851414051</v>
      </c>
      <c r="C31" s="30">
        <f t="shared" si="1"/>
        <v>3.5937500000000138</v>
      </c>
      <c r="D31" s="39">
        <f t="shared" si="2"/>
        <v>0.006250000000000024</v>
      </c>
      <c r="E31" s="35">
        <f t="shared" si="3"/>
        <v>75.62439527847958</v>
      </c>
      <c r="F31" s="35">
        <f t="shared" si="4"/>
        <v>367.99999999999994</v>
      </c>
    </row>
    <row r="32" spans="1:6" ht="15">
      <c r="A32" s="18">
        <f t="shared" si="5"/>
        <v>1088</v>
      </c>
      <c r="B32" s="26">
        <f t="shared" si="0"/>
        <v>0.7846769529627422</v>
      </c>
      <c r="C32" s="32">
        <f t="shared" si="1"/>
        <v>3.8183593750000107</v>
      </c>
      <c r="D32" s="28">
        <f t="shared" si="2"/>
        <v>0.006640625000000019</v>
      </c>
      <c r="E32" s="37">
        <f t="shared" si="3"/>
        <v>85.3728524823461</v>
      </c>
      <c r="F32" s="37">
        <f t="shared" si="4"/>
        <v>415.4375</v>
      </c>
    </row>
    <row r="33" spans="1:6" ht="15">
      <c r="A33" s="21">
        <f t="shared" si="5"/>
        <v>1152</v>
      </c>
      <c r="B33" s="26">
        <f t="shared" si="0"/>
        <v>0.8308344207840687</v>
      </c>
      <c r="C33" s="32">
        <f t="shared" si="1"/>
        <v>4.0429687499999565</v>
      </c>
      <c r="D33" s="28">
        <f t="shared" si="2"/>
        <v>0.007031249999999925</v>
      </c>
      <c r="E33" s="37">
        <f t="shared" si="3"/>
        <v>95.71212527432573</v>
      </c>
      <c r="F33" s="37">
        <f t="shared" si="4"/>
        <v>465.74999999999994</v>
      </c>
    </row>
    <row r="34" spans="1:6" ht="15">
      <c r="A34" s="18">
        <f t="shared" si="5"/>
        <v>1216</v>
      </c>
      <c r="B34" s="26">
        <f t="shared" si="0"/>
        <v>0.8769918886054165</v>
      </c>
      <c r="C34" s="32">
        <f t="shared" si="1"/>
        <v>4.267578125000006</v>
      </c>
      <c r="D34" s="28">
        <f t="shared" si="2"/>
        <v>0.007421875000000011</v>
      </c>
      <c r="E34" s="37">
        <f t="shared" si="3"/>
        <v>106.64221365441847</v>
      </c>
      <c r="F34" s="37">
        <f t="shared" si="4"/>
        <v>518.9374999999999</v>
      </c>
    </row>
    <row r="35" spans="1:6" ht="15">
      <c r="A35" s="21">
        <f t="shared" si="5"/>
        <v>1280</v>
      </c>
      <c r="B35" s="25">
        <f t="shared" si="0"/>
        <v>0.923149356426743</v>
      </c>
      <c r="C35" s="31">
        <f t="shared" si="1"/>
        <v>4.492187499999952</v>
      </c>
      <c r="D35" s="40">
        <f t="shared" si="2"/>
        <v>0.007812499999999917</v>
      </c>
      <c r="E35" s="36">
        <f t="shared" si="3"/>
        <v>118.16311762262437</v>
      </c>
      <c r="F35" s="36">
        <f t="shared" si="4"/>
        <v>575</v>
      </c>
    </row>
    <row r="36" spans="1:6" ht="12.75">
      <c r="A36" s="45" t="s">
        <v>25</v>
      </c>
      <c r="B36" s="45"/>
      <c r="C36" s="45"/>
      <c r="D36" s="45"/>
      <c r="E36" s="45"/>
      <c r="F36" s="45"/>
    </row>
  </sheetData>
  <printOptions gridLines="1"/>
  <pageMargins left="0.7" right="0.7" top="1" bottom="1" header="0.5" footer="0.5"/>
  <pageSetup horizontalDpi="600" verticalDpi="600" orientation="portrait" r:id="rId1"/>
  <headerFooter alignWithMargins="0">
    <oddFooter>&amp;L&amp;F     FR Lamm&amp;R&amp;D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Freddie Lamm</dc:creator>
  <cp:keywords/>
  <dc:description/>
  <cp:lastModifiedBy>Freddie Lamm</cp:lastModifiedBy>
  <cp:lastPrinted>2002-08-12T19:40:02Z</cp:lastPrinted>
  <dcterms:created xsi:type="dcterms:W3CDTF">2002-08-12T18:18:06Z</dcterms:created>
  <dcterms:modified xsi:type="dcterms:W3CDTF">2002-08-12T20:05:30Z</dcterms:modified>
  <cp:category/>
  <cp:version/>
  <cp:contentType/>
  <cp:contentStatus/>
</cp:coreProperties>
</file>